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an-pierrecabrol/Desktop/"/>
    </mc:Choice>
  </mc:AlternateContent>
  <xr:revisionPtr revIDLastSave="0" documentId="13_ncr:1_{BEEE2954-F232-8F4C-928B-C126651D1A1E}" xr6:coauthVersionLast="47" xr6:coauthVersionMax="47" xr10:uidLastSave="{00000000-0000-0000-0000-000000000000}"/>
  <bookViews>
    <workbookView xWindow="0" yWindow="660" windowWidth="29400" windowHeight="18460" activeTab="1" xr2:uid="{E96E98B2-C74D-5646-9343-5E6E9DD54A4E}"/>
  </bookViews>
  <sheets>
    <sheet name="CLIENTS" sheetId="1" r:id="rId1"/>
    <sheet name="FOURNISSEURS" sheetId="2" r:id="rId2"/>
    <sheet name="TRANSPORTEURS" sheetId="4" r:id="rId3"/>
    <sheet name="Frais GÉ" sheetId="5" r:id="rId4"/>
    <sheet name="SYNTHÈSE" sheetId="6" r:id="rId5"/>
    <sheet name="AUTRE" sheetId="3" r:id="rId6"/>
  </sheets>
  <externalReferences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2" l="1"/>
  <c r="H200" i="2" s="1"/>
  <c r="G199" i="2"/>
  <c r="H199" i="2" s="1"/>
  <c r="G198" i="2"/>
  <c r="H198" i="2"/>
  <c r="G54" i="5"/>
  <c r="H174" i="2"/>
  <c r="G195" i="2"/>
  <c r="H195" i="2" s="1"/>
  <c r="F275" i="1"/>
  <c r="G274" i="1"/>
  <c r="H274" i="1" s="1"/>
  <c r="G273" i="1"/>
  <c r="H273" i="1" s="1"/>
  <c r="G272" i="1"/>
  <c r="H272" i="1" s="1"/>
  <c r="G154" i="5"/>
  <c r="F206" i="2"/>
  <c r="G202" i="2"/>
  <c r="H202" i="2" s="1"/>
  <c r="G197" i="2"/>
  <c r="H197" i="2" s="1"/>
  <c r="F123" i="4"/>
  <c r="G123" i="4" s="1"/>
  <c r="F122" i="4" l="1"/>
  <c r="G122" i="4" s="1"/>
  <c r="H271" i="1"/>
  <c r="H270" i="1"/>
  <c r="G153" i="5"/>
  <c r="G269" i="1"/>
  <c r="G268" i="1"/>
  <c r="G266" i="1"/>
  <c r="H266" i="1" s="1"/>
  <c r="H269" i="1" l="1"/>
  <c r="G265" i="1"/>
  <c r="H265" i="1" s="1"/>
  <c r="H264" i="1"/>
  <c r="G263" i="1"/>
  <c r="H263" i="1" s="1"/>
  <c r="H262" i="1"/>
  <c r="G261" i="1"/>
  <c r="H261" i="1" s="1"/>
  <c r="G194" i="2"/>
  <c r="H194" i="2" s="1"/>
  <c r="H190" i="2"/>
  <c r="H260" i="1"/>
  <c r="G204" i="2"/>
  <c r="H204" i="2" s="1"/>
  <c r="G205" i="2"/>
  <c r="H205" i="2" s="1"/>
  <c r="H196" i="2"/>
  <c r="H201" i="2"/>
  <c r="G203" i="2"/>
  <c r="H203" i="2" s="1"/>
  <c r="G193" i="2"/>
  <c r="H193" i="2" s="1"/>
  <c r="G259" i="1"/>
  <c r="H259" i="1" s="1"/>
  <c r="G258" i="1"/>
  <c r="H258" i="1" s="1"/>
  <c r="G186" i="2"/>
  <c r="H186" i="2" s="1"/>
  <c r="G251" i="1"/>
  <c r="H251" i="1" s="1"/>
  <c r="F110" i="4"/>
  <c r="G110" i="4" s="1"/>
  <c r="G178" i="2"/>
  <c r="H178" i="2" s="1"/>
  <c r="G250" i="1"/>
  <c r="H250" i="1" s="1"/>
  <c r="G257" i="1"/>
  <c r="H257" i="1" s="1"/>
  <c r="G249" i="1"/>
  <c r="H249" i="1" s="1"/>
  <c r="H248" i="1"/>
  <c r="G165" i="2"/>
  <c r="H165" i="2" s="1"/>
  <c r="G247" i="1"/>
  <c r="H247" i="1" s="1"/>
  <c r="G246" i="1"/>
  <c r="H246" i="1" s="1"/>
  <c r="G275" i="1" l="1"/>
  <c r="H206" i="2"/>
  <c r="G206" i="2"/>
  <c r="H256" i="1"/>
  <c r="H255" i="1"/>
  <c r="F150" i="5"/>
  <c r="G150" i="5" s="1"/>
  <c r="G189" i="2"/>
  <c r="H189" i="2" s="1"/>
  <c r="G188" i="2"/>
  <c r="H188" i="2" s="1"/>
  <c r="F119" i="4"/>
  <c r="G119" i="4" s="1"/>
  <c r="G252" i="1"/>
  <c r="H252" i="1" s="1"/>
  <c r="H275" i="1" l="1"/>
  <c r="F118" i="4"/>
  <c r="G118" i="4" s="1"/>
  <c r="G185" i="2" l="1"/>
  <c r="H185" i="2" s="1"/>
  <c r="G187" i="2"/>
  <c r="H187" i="2" s="1"/>
  <c r="G183" i="2"/>
  <c r="H183" i="2" s="1"/>
  <c r="G182" i="2"/>
  <c r="H182" i="2" s="1"/>
  <c r="E120" i="4" l="1"/>
  <c r="F117" i="4"/>
  <c r="G117" i="4" s="1"/>
  <c r="G120" i="4" s="1"/>
  <c r="H245" i="1"/>
  <c r="H113" i="2"/>
  <c r="F120" i="4" l="1"/>
  <c r="H184" i="2"/>
  <c r="F191" i="2" l="1"/>
  <c r="G181" i="2"/>
  <c r="H181" i="2" s="1"/>
  <c r="H244" i="1"/>
  <c r="F30" i="1"/>
  <c r="G134" i="5"/>
  <c r="G149" i="5"/>
  <c r="G243" i="1"/>
  <c r="H243" i="1" s="1"/>
  <c r="G241" i="1"/>
  <c r="H241" i="1" s="1"/>
  <c r="G242" i="1"/>
  <c r="H242" i="1" s="1"/>
  <c r="G240" i="1"/>
  <c r="H240" i="1" s="1"/>
  <c r="E147" i="5"/>
  <c r="G137" i="5"/>
  <c r="F234" i="1"/>
  <c r="F253" i="1"/>
  <c r="H239" i="1"/>
  <c r="H238" i="1"/>
  <c r="H237" i="1"/>
  <c r="H236" i="1"/>
  <c r="F105" i="4"/>
  <c r="G105" i="4" s="1"/>
  <c r="H180" i="2" l="1"/>
  <c r="D14" i="6"/>
  <c r="G233" i="1"/>
  <c r="H233" i="1" s="1"/>
  <c r="G232" i="1"/>
  <c r="H232" i="1" s="1"/>
  <c r="G231" i="1"/>
  <c r="H231" i="1" s="1"/>
  <c r="G230" i="1"/>
  <c r="H230" i="1" s="1"/>
  <c r="H224" i="1"/>
  <c r="H229" i="1"/>
  <c r="H179" i="2"/>
  <c r="G228" i="1"/>
  <c r="H228" i="1" s="1"/>
  <c r="H227" i="1"/>
  <c r="G225" i="1"/>
  <c r="H225" i="1" s="1"/>
  <c r="G226" i="1"/>
  <c r="H226" i="1" s="1"/>
  <c r="G177" i="2"/>
  <c r="H177" i="2" s="1"/>
  <c r="F104" i="4"/>
  <c r="G104" i="4" s="1"/>
  <c r="F136" i="5" l="1"/>
  <c r="G136" i="5" s="1"/>
  <c r="G170" i="2"/>
  <c r="H170" i="2" s="1"/>
  <c r="G135" i="5"/>
  <c r="G223" i="1"/>
  <c r="H223" i="1" s="1"/>
  <c r="G111" i="5"/>
  <c r="G222" i="1"/>
  <c r="H222" i="1" s="1"/>
  <c r="G221" i="1"/>
  <c r="H221" i="1" s="1"/>
  <c r="H171" i="2" l="1"/>
  <c r="H172" i="2"/>
  <c r="F109" i="4"/>
  <c r="G109" i="4" s="1"/>
  <c r="G169" i="2"/>
  <c r="H169" i="2" s="1"/>
  <c r="H220" i="1"/>
  <c r="G168" i="2"/>
  <c r="H168" i="2" s="1"/>
  <c r="H219" i="1"/>
  <c r="H218" i="1"/>
  <c r="G217" i="1"/>
  <c r="G234" i="1" s="1"/>
  <c r="H167" i="2"/>
  <c r="H217" i="1" l="1"/>
  <c r="G108" i="4"/>
  <c r="G92" i="5"/>
  <c r="G163" i="2"/>
  <c r="H163" i="2" s="1"/>
  <c r="H164" i="2" l="1"/>
  <c r="G153" i="2"/>
  <c r="H153" i="2" s="1"/>
  <c r="H159" i="2"/>
  <c r="G150" i="2"/>
  <c r="H150" i="2" s="1"/>
  <c r="H215" i="1"/>
  <c r="H234" i="1" s="1"/>
  <c r="G212" i="1"/>
  <c r="H212" i="1" s="1"/>
  <c r="G211" i="1"/>
  <c r="H211" i="1" s="1"/>
  <c r="H162" i="2"/>
  <c r="G158" i="2"/>
  <c r="H158" i="2" s="1"/>
  <c r="G109" i="5"/>
  <c r="G157" i="2"/>
  <c r="H157" i="2" s="1"/>
  <c r="G156" i="2"/>
  <c r="H156" i="2" s="1"/>
  <c r="H155" i="2"/>
  <c r="G210" i="1"/>
  <c r="H210" i="1" s="1"/>
  <c r="G209" i="1"/>
  <c r="H209" i="1" s="1"/>
  <c r="F213" i="1"/>
  <c r="D13" i="6" s="1"/>
  <c r="G204" i="1"/>
  <c r="G208" i="1"/>
  <c r="H208" i="1" s="1"/>
  <c r="G207" i="1"/>
  <c r="F103" i="4" l="1"/>
  <c r="G103" i="4" s="1"/>
  <c r="F102" i="4"/>
  <c r="G102" i="4" s="1"/>
  <c r="H154" i="2"/>
  <c r="G101" i="4"/>
  <c r="G131" i="2"/>
  <c r="H131" i="2" s="1"/>
  <c r="G136" i="2"/>
  <c r="H136" i="2" s="1"/>
  <c r="G152" i="2"/>
  <c r="H152" i="2" s="1"/>
  <c r="G100" i="4"/>
  <c r="G206" i="1"/>
  <c r="H206" i="1" s="1"/>
  <c r="H204" i="1"/>
  <c r="H205" i="1"/>
  <c r="G203" i="1"/>
  <c r="H203" i="1" s="1"/>
  <c r="G200" i="1"/>
  <c r="G108" i="5"/>
  <c r="F137" i="2"/>
  <c r="M12" i="6" s="1"/>
  <c r="H130" i="2"/>
  <c r="G93" i="5"/>
  <c r="H151" i="2"/>
  <c r="G149" i="2"/>
  <c r="H149" i="2" s="1"/>
  <c r="G198" i="1"/>
  <c r="H148" i="2"/>
  <c r="F160" i="2"/>
  <c r="M13" i="6" s="1"/>
  <c r="G142" i="2"/>
  <c r="H142" i="2" s="1"/>
  <c r="G143" i="2"/>
  <c r="H143" i="2" s="1"/>
  <c r="G195" i="1"/>
  <c r="H145" i="2"/>
  <c r="H146" i="2"/>
  <c r="H147" i="2"/>
  <c r="H144" i="2"/>
  <c r="G141" i="2"/>
  <c r="H141" i="2" s="1"/>
  <c r="G139" i="2"/>
  <c r="H139" i="2" s="1"/>
  <c r="G91" i="5"/>
  <c r="G114" i="2"/>
  <c r="H114" i="2" s="1"/>
  <c r="G160" i="2" l="1"/>
  <c r="H135" i="2"/>
  <c r="H134" i="2"/>
  <c r="G133" i="2"/>
  <c r="H133" i="2" s="1"/>
  <c r="G132" i="2"/>
  <c r="H132" i="2" s="1"/>
  <c r="F185" i="1"/>
  <c r="D12" i="6" s="1"/>
  <c r="G190" i="1"/>
  <c r="G213" i="1" s="1"/>
  <c r="H188" i="1"/>
  <c r="H189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7" i="1"/>
  <c r="H187" i="1"/>
  <c r="G183" i="1"/>
  <c r="H183" i="1" s="1"/>
  <c r="G182" i="1"/>
  <c r="H182" i="1" s="1"/>
  <c r="G181" i="1"/>
  <c r="H181" i="1" s="1"/>
  <c r="G76" i="5"/>
  <c r="G95" i="4"/>
  <c r="F94" i="4"/>
  <c r="G94" i="4" s="1"/>
  <c r="H140" i="2"/>
  <c r="H160" i="2" s="1"/>
  <c r="H184" i="1"/>
  <c r="F169" i="1"/>
  <c r="D11" i="6" s="1"/>
  <c r="G180" i="1"/>
  <c r="H180" i="1" s="1"/>
  <c r="G90" i="5"/>
  <c r="G179" i="1"/>
  <c r="H179" i="1" s="1"/>
  <c r="G78" i="5"/>
  <c r="G77" i="5"/>
  <c r="H178" i="1"/>
  <c r="G129" i="2"/>
  <c r="H129" i="2" s="1"/>
  <c r="G89" i="5"/>
  <c r="H177" i="1"/>
  <c r="H176" i="1"/>
  <c r="G128" i="2"/>
  <c r="H128" i="2" s="1"/>
  <c r="G75" i="5"/>
  <c r="H175" i="1"/>
  <c r="H174" i="1"/>
  <c r="H173" i="1"/>
  <c r="H172" i="1"/>
  <c r="G168" i="1"/>
  <c r="H168" i="1" s="1"/>
  <c r="G167" i="1"/>
  <c r="H167" i="1" s="1"/>
  <c r="G127" i="2"/>
  <c r="H127" i="2" s="1"/>
  <c r="G121" i="2"/>
  <c r="G120" i="2"/>
  <c r="G124" i="2"/>
  <c r="H124" i="2" l="1"/>
  <c r="H185" i="1"/>
  <c r="H190" i="1"/>
  <c r="H213" i="1" s="1"/>
  <c r="G185" i="1"/>
  <c r="G126" i="2"/>
  <c r="H126" i="2" s="1"/>
  <c r="G125" i="2"/>
  <c r="F91" i="4"/>
  <c r="G91" i="4" s="1"/>
  <c r="G111" i="2"/>
  <c r="H111" i="2" s="1"/>
  <c r="G117" i="2"/>
  <c r="H117" i="2" s="1"/>
  <c r="G73" i="5"/>
  <c r="G72" i="5"/>
  <c r="G74" i="5"/>
  <c r="G166" i="1"/>
  <c r="H166" i="1" s="1"/>
  <c r="G165" i="1"/>
  <c r="H165" i="1" s="1"/>
  <c r="G164" i="1"/>
  <c r="H164" i="1" s="1"/>
  <c r="G163" i="1"/>
  <c r="H163" i="1" s="1"/>
  <c r="G162" i="1"/>
  <c r="H162" i="1" s="1"/>
  <c r="F122" i="2"/>
  <c r="G119" i="2"/>
  <c r="G90" i="4"/>
  <c r="G89" i="4"/>
  <c r="G137" i="2" l="1"/>
  <c r="H125" i="2"/>
  <c r="H137" i="2" s="1"/>
  <c r="H161" i="1"/>
  <c r="E92" i="4"/>
  <c r="O11" i="6" s="1"/>
  <c r="G88" i="4"/>
  <c r="F87" i="4"/>
  <c r="G87" i="4" s="1"/>
  <c r="F86" i="4"/>
  <c r="G86" i="4" s="1"/>
  <c r="F85" i="4"/>
  <c r="G85" i="4" s="1"/>
  <c r="F71" i="5"/>
  <c r="G71" i="5" s="1"/>
  <c r="F92" i="4" l="1"/>
  <c r="G70" i="5"/>
  <c r="G87" i="5" s="1"/>
  <c r="H160" i="1"/>
  <c r="H159" i="1"/>
  <c r="H158" i="1"/>
  <c r="G157" i="1"/>
  <c r="G116" i="2"/>
  <c r="H116" i="2" s="1"/>
  <c r="H156" i="1"/>
  <c r="G118" i="2"/>
  <c r="H106" i="2"/>
  <c r="H107" i="2"/>
  <c r="G57" i="5"/>
  <c r="G58" i="5"/>
  <c r="E35" i="4"/>
  <c r="E11" i="6"/>
  <c r="E12" i="6"/>
  <c r="E13" i="6"/>
  <c r="E14" i="6"/>
  <c r="O6" i="6" l="1"/>
  <c r="N10" i="6"/>
  <c r="N9" i="6"/>
  <c r="N8" i="6"/>
  <c r="D5" i="6"/>
  <c r="D15" i="6"/>
  <c r="E15" i="6" s="1"/>
  <c r="D16" i="6"/>
  <c r="C17" i="6"/>
  <c r="H16" i="6"/>
  <c r="G16" i="6"/>
  <c r="H15" i="6"/>
  <c r="G15" i="6"/>
  <c r="G14" i="6"/>
  <c r="G13" i="6"/>
  <c r="G12" i="6"/>
  <c r="G11" i="6"/>
  <c r="G10" i="6"/>
  <c r="G9" i="6"/>
  <c r="G8" i="6"/>
  <c r="G7" i="6"/>
  <c r="G6" i="6"/>
  <c r="G5" i="6"/>
  <c r="F41" i="5"/>
  <c r="E41" i="5"/>
  <c r="E50" i="5"/>
  <c r="E33" i="5"/>
  <c r="F33" i="5"/>
  <c r="F27" i="5"/>
  <c r="E27" i="5"/>
  <c r="F21" i="5"/>
  <c r="E21" i="5"/>
  <c r="E15" i="5"/>
  <c r="G164" i="5"/>
  <c r="F164" i="5"/>
  <c r="E164" i="5"/>
  <c r="G147" i="5"/>
  <c r="F147" i="5"/>
  <c r="G132" i="5"/>
  <c r="F132" i="5"/>
  <c r="E132" i="5"/>
  <c r="G106" i="5"/>
  <c r="F106" i="5"/>
  <c r="E106" i="5"/>
  <c r="F87" i="5"/>
  <c r="E87" i="5"/>
  <c r="E68" i="5"/>
  <c r="G56" i="5"/>
  <c r="G55" i="5"/>
  <c r="F53" i="5"/>
  <c r="G53" i="5" s="1"/>
  <c r="G52" i="5"/>
  <c r="F46" i="5"/>
  <c r="F50" i="5" s="1"/>
  <c r="G45" i="5"/>
  <c r="G43" i="5"/>
  <c r="G39" i="5"/>
  <c r="G38" i="5"/>
  <c r="G37" i="5"/>
  <c r="G36" i="5"/>
  <c r="G35" i="5"/>
  <c r="G30" i="5"/>
  <c r="G29" i="5"/>
  <c r="G25" i="5"/>
  <c r="G23" i="5"/>
  <c r="G19" i="5"/>
  <c r="G21" i="5" s="1"/>
  <c r="G13" i="5"/>
  <c r="F12" i="5"/>
  <c r="G12" i="5" s="1"/>
  <c r="G11" i="5"/>
  <c r="G10" i="5"/>
  <c r="G9" i="5"/>
  <c r="F8" i="5"/>
  <c r="G8" i="5" s="1"/>
  <c r="F7" i="5"/>
  <c r="G6" i="5"/>
  <c r="E82" i="4"/>
  <c r="O10" i="6" s="1"/>
  <c r="E69" i="4"/>
  <c r="O9" i="6" s="1"/>
  <c r="E63" i="4"/>
  <c r="O8" i="6" s="1"/>
  <c r="E21" i="4"/>
  <c r="O5" i="6" s="1"/>
  <c r="G124" i="4"/>
  <c r="F124" i="4"/>
  <c r="E124" i="4"/>
  <c r="G111" i="4"/>
  <c r="F111" i="4"/>
  <c r="E111" i="4"/>
  <c r="O14" i="6" s="1"/>
  <c r="G106" i="4"/>
  <c r="F106" i="4"/>
  <c r="E106" i="4"/>
  <c r="O13" i="6" s="1"/>
  <c r="H13" i="6" s="1"/>
  <c r="G97" i="4"/>
  <c r="F97" i="4"/>
  <c r="E97" i="4"/>
  <c r="O12" i="6" s="1"/>
  <c r="H12" i="6" s="1"/>
  <c r="G84" i="4"/>
  <c r="G92" i="4" s="1"/>
  <c r="G81" i="4"/>
  <c r="F80" i="4"/>
  <c r="G80" i="4" s="1"/>
  <c r="F79" i="4"/>
  <c r="G79" i="4" s="1"/>
  <c r="F78" i="4"/>
  <c r="G78" i="4" s="1"/>
  <c r="G76" i="4"/>
  <c r="F75" i="4"/>
  <c r="G75" i="4" s="1"/>
  <c r="G74" i="4"/>
  <c r="F72" i="4"/>
  <c r="G72" i="4" s="1"/>
  <c r="F71" i="4"/>
  <c r="G71" i="4" s="1"/>
  <c r="G68" i="4"/>
  <c r="G67" i="4"/>
  <c r="F66" i="4"/>
  <c r="G66" i="4" s="1"/>
  <c r="F65" i="4"/>
  <c r="G65" i="4" s="1"/>
  <c r="F62" i="4"/>
  <c r="G62" i="4" s="1"/>
  <c r="F61" i="4"/>
  <c r="G61" i="4" s="1"/>
  <c r="F60" i="4"/>
  <c r="G60" i="4" s="1"/>
  <c r="G59" i="4"/>
  <c r="F58" i="4"/>
  <c r="G58" i="4" s="1"/>
  <c r="F57" i="4"/>
  <c r="G57" i="4" s="1"/>
  <c r="F56" i="4"/>
  <c r="G56" i="4" s="1"/>
  <c r="G55" i="4"/>
  <c r="F54" i="4"/>
  <c r="F53" i="4"/>
  <c r="G53" i="4" s="1"/>
  <c r="F52" i="4"/>
  <c r="G52" i="4" s="1"/>
  <c r="G50" i="4"/>
  <c r="E48" i="4"/>
  <c r="O7" i="6" s="1"/>
  <c r="F47" i="4"/>
  <c r="G47" i="4" s="1"/>
  <c r="F46" i="4"/>
  <c r="G46" i="4" s="1"/>
  <c r="G45" i="4"/>
  <c r="G44" i="4"/>
  <c r="F43" i="4"/>
  <c r="G43" i="4" s="1"/>
  <c r="F42" i="4"/>
  <c r="G42" i="4" s="1"/>
  <c r="F41" i="4"/>
  <c r="G40" i="4"/>
  <c r="G38" i="4"/>
  <c r="G37" i="4"/>
  <c r="G34" i="4"/>
  <c r="F33" i="4"/>
  <c r="G33" i="4" s="1"/>
  <c r="F32" i="4"/>
  <c r="G32" i="4" s="1"/>
  <c r="F31" i="4"/>
  <c r="G31" i="4" s="1"/>
  <c r="G30" i="4"/>
  <c r="G29" i="4"/>
  <c r="F27" i="4"/>
  <c r="G27" i="4" s="1"/>
  <c r="G26" i="4"/>
  <c r="G25" i="4"/>
  <c r="G24" i="4"/>
  <c r="F23" i="4"/>
  <c r="G23" i="4" s="1"/>
  <c r="F19" i="4"/>
  <c r="G19" i="4" s="1"/>
  <c r="F18" i="4"/>
  <c r="G18" i="4" s="1"/>
  <c r="F17" i="4"/>
  <c r="G17" i="4" s="1"/>
  <c r="F16" i="4"/>
  <c r="G16" i="4" s="1"/>
  <c r="F15" i="4"/>
  <c r="G15" i="4" s="1"/>
  <c r="F14" i="4"/>
  <c r="G14" i="4" s="1"/>
  <c r="F13" i="4"/>
  <c r="G13" i="4" s="1"/>
  <c r="F12" i="4"/>
  <c r="G12" i="4" s="1"/>
  <c r="F10" i="4"/>
  <c r="G10" i="4" s="1"/>
  <c r="F9" i="4"/>
  <c r="G9" i="4" s="1"/>
  <c r="F7" i="4"/>
  <c r="G7" i="4" s="1"/>
  <c r="F6" i="4"/>
  <c r="G6" i="4" s="1"/>
  <c r="H119" i="2"/>
  <c r="H120" i="2"/>
  <c r="H121" i="2"/>
  <c r="H115" i="2"/>
  <c r="H118" i="2"/>
  <c r="F139" i="1"/>
  <c r="D10" i="6" s="1"/>
  <c r="E10" i="6" s="1"/>
  <c r="F120" i="1"/>
  <c r="D9" i="6" s="1"/>
  <c r="E9" i="6" s="1"/>
  <c r="F105" i="1"/>
  <c r="D8" i="6" s="1"/>
  <c r="E8" i="6" s="1"/>
  <c r="F82" i="1"/>
  <c r="D7" i="6" s="1"/>
  <c r="E7" i="6" s="1"/>
  <c r="F52" i="1"/>
  <c r="D6" i="6" s="1"/>
  <c r="E6" i="6" s="1"/>
  <c r="H103" i="2"/>
  <c r="O17" i="6" l="1"/>
  <c r="G82" i="4"/>
  <c r="N17" i="6"/>
  <c r="E5" i="6"/>
  <c r="E16" i="6" s="1" a="1"/>
  <c r="E16" i="6" s="1"/>
  <c r="D17" i="6"/>
  <c r="I13" i="6"/>
  <c r="I16" i="6"/>
  <c r="I15" i="6"/>
  <c r="G17" i="6"/>
  <c r="I12" i="6"/>
  <c r="F82" i="4"/>
  <c r="G69" i="4"/>
  <c r="G41" i="5"/>
  <c r="G33" i="5"/>
  <c r="G27" i="5"/>
  <c r="F15" i="5"/>
  <c r="F68" i="5"/>
  <c r="G68" i="5"/>
  <c r="G7" i="5"/>
  <c r="G15" i="5" s="1"/>
  <c r="G46" i="5"/>
  <c r="G50" i="5" s="1"/>
  <c r="F69" i="4"/>
  <c r="F63" i="4"/>
  <c r="G35" i="4"/>
  <c r="F35" i="4"/>
  <c r="G21" i="4"/>
  <c r="F21" i="4"/>
  <c r="F48" i="4"/>
  <c r="G41" i="4"/>
  <c r="G48" i="4" s="1"/>
  <c r="G54" i="4"/>
  <c r="G63" i="4" s="1"/>
  <c r="G147" i="1"/>
  <c r="H147" i="1" s="1"/>
  <c r="G117" i="3"/>
  <c r="H112" i="2"/>
  <c r="G108" i="2"/>
  <c r="H146" i="1"/>
  <c r="H148" i="1"/>
  <c r="H149" i="1"/>
  <c r="H150" i="1"/>
  <c r="H151" i="1"/>
  <c r="H152" i="1"/>
  <c r="H153" i="1"/>
  <c r="H154" i="1"/>
  <c r="H155" i="1"/>
  <c r="H157" i="1"/>
  <c r="H145" i="1"/>
  <c r="F79" i="2"/>
  <c r="M8" i="6" s="1"/>
  <c r="H8" i="6" s="1"/>
  <c r="I8" i="6" s="1"/>
  <c r="H78" i="2"/>
  <c r="H144" i="1"/>
  <c r="G138" i="1"/>
  <c r="H138" i="1" s="1"/>
  <c r="G129" i="3"/>
  <c r="G143" i="1"/>
  <c r="G169" i="1" l="1"/>
  <c r="H143" i="1"/>
  <c r="H108" i="2"/>
  <c r="G128" i="3"/>
  <c r="H142" i="1"/>
  <c r="G110" i="2"/>
  <c r="H110" i="2" s="1"/>
  <c r="H141" i="1"/>
  <c r="G136" i="1"/>
  <c r="H136" i="1" s="1"/>
  <c r="G109" i="2"/>
  <c r="H109" i="2" s="1"/>
  <c r="H137" i="1"/>
  <c r="H134" i="1"/>
  <c r="H169" i="1" l="1"/>
  <c r="H122" i="2"/>
  <c r="G122" i="2"/>
  <c r="G133" i="1"/>
  <c r="H133" i="1" s="1"/>
  <c r="G77" i="2"/>
  <c r="H77" i="2" s="1"/>
  <c r="G76" i="2"/>
  <c r="H76" i="2" s="1"/>
  <c r="G83" i="2"/>
  <c r="H83" i="2" s="1"/>
  <c r="G84" i="2"/>
  <c r="H84" i="2" s="1"/>
  <c r="G91" i="3"/>
  <c r="F91" i="3"/>
  <c r="G102" i="3"/>
  <c r="F102" i="3"/>
  <c r="F103" i="3"/>
  <c r="G103" i="3" s="1"/>
  <c r="F116" i="3"/>
  <c r="G116" i="3" s="1"/>
  <c r="F115" i="3"/>
  <c r="G115" i="3" s="1"/>
  <c r="G127" i="3"/>
  <c r="G135" i="1"/>
  <c r="H135" i="1" s="1"/>
  <c r="F114" i="3"/>
  <c r="G114" i="3" s="1"/>
  <c r="G112" i="3"/>
  <c r="G118" i="1"/>
  <c r="H118" i="1" s="1"/>
  <c r="F104" i="2"/>
  <c r="H102" i="2"/>
  <c r="H101" i="2"/>
  <c r="H100" i="2"/>
  <c r="G119" i="1"/>
  <c r="H119" i="1" s="1"/>
  <c r="H98" i="2"/>
  <c r="G132" i="1"/>
  <c r="H132" i="1" s="1"/>
  <c r="H131" i="1"/>
  <c r="F126" i="3"/>
  <c r="G126" i="3" s="1"/>
  <c r="G130" i="1"/>
  <c r="H130" i="1" s="1"/>
  <c r="G125" i="3"/>
  <c r="G99" i="2"/>
  <c r="H99" i="2" s="1"/>
  <c r="F110" i="3"/>
  <c r="G110" i="3" s="1"/>
  <c r="H129" i="1"/>
  <c r="F107" i="3"/>
  <c r="G107" i="3" s="1"/>
  <c r="G128" i="1"/>
  <c r="H128" i="1" s="1"/>
  <c r="H95" i="2"/>
  <c r="G108" i="3"/>
  <c r="H97" i="2"/>
  <c r="H96" i="2"/>
  <c r="H127" i="1"/>
  <c r="G126" i="1"/>
  <c r="H124" i="1"/>
  <c r="H125" i="1"/>
  <c r="G94" i="2"/>
  <c r="H94" i="2" s="1"/>
  <c r="H123" i="1"/>
  <c r="H122" i="1"/>
  <c r="G104" i="1"/>
  <c r="H104" i="1" s="1"/>
  <c r="F91" i="2"/>
  <c r="M9" i="6" s="1"/>
  <c r="H9" i="6" s="1"/>
  <c r="I9" i="6" s="1"/>
  <c r="M10" i="6" l="1"/>
  <c r="H10" i="6" s="1"/>
  <c r="I10" i="6" s="1"/>
  <c r="M11" i="6"/>
  <c r="H11" i="6" s="1"/>
  <c r="I11" i="6" s="1"/>
  <c r="G139" i="1"/>
  <c r="H126" i="1"/>
  <c r="H139" i="1" s="1"/>
  <c r="G90" i="2"/>
  <c r="H90" i="2" s="1"/>
  <c r="G116" i="1"/>
  <c r="H116" i="1" s="1"/>
  <c r="G117" i="1"/>
  <c r="H117" i="1" s="1"/>
  <c r="G93" i="2"/>
  <c r="G104" i="2" s="1"/>
  <c r="G115" i="1"/>
  <c r="H89" i="2"/>
  <c r="G105" i="3"/>
  <c r="H82" i="2"/>
  <c r="H81" i="2"/>
  <c r="G85" i="2"/>
  <c r="H114" i="1"/>
  <c r="H111" i="1"/>
  <c r="H112" i="1"/>
  <c r="H113" i="1"/>
  <c r="G86" i="2"/>
  <c r="H86" i="2" s="1"/>
  <c r="H107" i="1"/>
  <c r="H108" i="1"/>
  <c r="H109" i="1"/>
  <c r="H110" i="1"/>
  <c r="G95" i="3"/>
  <c r="H88" i="2"/>
  <c r="G94" i="3"/>
  <c r="G101" i="3"/>
  <c r="E99" i="3"/>
  <c r="G93" i="3"/>
  <c r="G92" i="3"/>
  <c r="G87" i="2"/>
  <c r="H87" i="2" s="1"/>
  <c r="G75" i="2"/>
  <c r="H75" i="2" s="1"/>
  <c r="G74" i="2"/>
  <c r="H74" i="2" s="1"/>
  <c r="H115" i="1" l="1"/>
  <c r="H120" i="1" s="1"/>
  <c r="G120" i="1"/>
  <c r="H85" i="2"/>
  <c r="H91" i="2" s="1"/>
  <c r="G91" i="2"/>
  <c r="H93" i="2"/>
  <c r="H104" i="2" s="1"/>
  <c r="G88" i="3"/>
  <c r="G87" i="3" l="1"/>
  <c r="F90" i="3"/>
  <c r="H73" i="2"/>
  <c r="G72" i="2"/>
  <c r="H72" i="2" s="1"/>
  <c r="F83" i="3"/>
  <c r="G83" i="3" s="1"/>
  <c r="F82" i="3"/>
  <c r="G82" i="3" s="1"/>
  <c r="G103" i="1"/>
  <c r="H103" i="1" s="1"/>
  <c r="G99" i="1"/>
  <c r="H99" i="1" s="1"/>
  <c r="G102" i="1"/>
  <c r="H102" i="1" s="1"/>
  <c r="G101" i="1"/>
  <c r="H101" i="1" s="1"/>
  <c r="G89" i="3"/>
  <c r="G71" i="2"/>
  <c r="H71" i="2" s="1"/>
  <c r="H97" i="1"/>
  <c r="G100" i="1"/>
  <c r="H100" i="1" s="1"/>
  <c r="E85" i="3"/>
  <c r="F81" i="3"/>
  <c r="G81" i="3" s="1"/>
  <c r="G80" i="3"/>
  <c r="F79" i="3"/>
  <c r="G79" i="3" s="1"/>
  <c r="H70" i="2"/>
  <c r="G98" i="1"/>
  <c r="H98" i="1" s="1"/>
  <c r="H96" i="1"/>
  <c r="G78" i="3"/>
  <c r="F78" i="3"/>
  <c r="F77" i="3"/>
  <c r="G77" i="3" s="1"/>
  <c r="G76" i="3"/>
  <c r="H69" i="2"/>
  <c r="H95" i="1"/>
  <c r="H94" i="1"/>
  <c r="G63" i="2"/>
  <c r="H63" i="2" s="1"/>
  <c r="G64" i="2"/>
  <c r="H64" i="2" s="1"/>
  <c r="E66" i="3"/>
  <c r="G68" i="2"/>
  <c r="H68" i="2" s="1"/>
  <c r="G67" i="2"/>
  <c r="H67" i="2" s="1"/>
  <c r="H93" i="1"/>
  <c r="F74" i="3"/>
  <c r="G74" i="3" s="1"/>
  <c r="H92" i="1"/>
  <c r="G90" i="3" l="1"/>
  <c r="G99" i="3" s="1"/>
  <c r="F99" i="3"/>
  <c r="H91" i="1"/>
  <c r="H90" i="1"/>
  <c r="H61" i="2"/>
  <c r="G66" i="2" l="1"/>
  <c r="H66" i="2" s="1"/>
  <c r="H58" i="2" l="1"/>
  <c r="H60" i="2"/>
  <c r="H59" i="2"/>
  <c r="F73" i="3"/>
  <c r="G73" i="3" s="1"/>
  <c r="F72" i="3"/>
  <c r="F85" i="3" s="1"/>
  <c r="G72" i="3" l="1"/>
  <c r="H89" i="1"/>
  <c r="G65" i="2"/>
  <c r="H65" i="2" s="1"/>
  <c r="G64" i="3"/>
  <c r="G88" i="1"/>
  <c r="H88" i="1" s="1"/>
  <c r="G87" i="1"/>
  <c r="H87" i="1" s="1"/>
  <c r="G86" i="1"/>
  <c r="G105" i="1" s="1"/>
  <c r="H85" i="1"/>
  <c r="H84" i="1"/>
  <c r="H86" i="1" l="1"/>
  <c r="H105" i="1" s="1"/>
  <c r="H55" i="2"/>
  <c r="H32" i="2"/>
  <c r="G47" i="3"/>
  <c r="F63" i="3"/>
  <c r="G63" i="3" s="1"/>
  <c r="F62" i="3"/>
  <c r="G62" i="3" s="1"/>
  <c r="G62" i="2"/>
  <c r="G79" i="2" s="1"/>
  <c r="G61" i="3"/>
  <c r="F56" i="2"/>
  <c r="M7" i="6" s="1"/>
  <c r="H7" i="6" s="1"/>
  <c r="I7" i="6" s="1"/>
  <c r="H54" i="2"/>
  <c r="G81" i="1"/>
  <c r="H81" i="1" s="1"/>
  <c r="G80" i="1"/>
  <c r="H80" i="1" s="1"/>
  <c r="H62" i="2" l="1"/>
  <c r="H79" i="2" s="1"/>
  <c r="G72" i="1"/>
  <c r="H72" i="1" s="1"/>
  <c r="G79" i="1" l="1"/>
  <c r="H79" i="1" s="1"/>
  <c r="G78" i="1"/>
  <c r="H78" i="1" s="1"/>
  <c r="G70" i="3"/>
  <c r="G77" i="1"/>
  <c r="H77" i="1" s="1"/>
  <c r="G76" i="1"/>
  <c r="H76" i="1" s="1"/>
  <c r="G69" i="3"/>
  <c r="G75" i="1"/>
  <c r="H75" i="1" s="1"/>
  <c r="G74" i="1" l="1"/>
  <c r="H74" i="1" s="1"/>
  <c r="G73" i="1"/>
  <c r="H73" i="1" s="1"/>
  <c r="G60" i="3"/>
  <c r="G53" i="2"/>
  <c r="H53" i="2" s="1"/>
  <c r="H52" i="2"/>
  <c r="H51" i="2"/>
  <c r="H71" i="1"/>
  <c r="F59" i="3"/>
  <c r="G59" i="3" s="1"/>
  <c r="F58" i="3"/>
  <c r="G58" i="3" s="1"/>
  <c r="H46" i="2"/>
  <c r="G70" i="1"/>
  <c r="H70" i="1" s="1"/>
  <c r="H69" i="1"/>
  <c r="G49" i="2"/>
  <c r="H49" i="2" s="1"/>
  <c r="F56" i="3"/>
  <c r="H50" i="2"/>
  <c r="G68" i="3"/>
  <c r="G85" i="3" s="1"/>
  <c r="F21" i="2"/>
  <c r="M5" i="6" s="1"/>
  <c r="F41" i="2"/>
  <c r="M6" i="6" s="1"/>
  <c r="H6" i="6" s="1"/>
  <c r="I6" i="6" s="1"/>
  <c r="H48" i="2"/>
  <c r="G43" i="2"/>
  <c r="H44" i="2"/>
  <c r="H68" i="1"/>
  <c r="H67" i="1"/>
  <c r="H47" i="2"/>
  <c r="F46" i="3"/>
  <c r="G46" i="3" s="1"/>
  <c r="F45" i="3"/>
  <c r="G45" i="3" s="1"/>
  <c r="F44" i="3"/>
  <c r="G44" i="3" s="1"/>
  <c r="H66" i="1"/>
  <c r="G55" i="3"/>
  <c r="H65" i="1"/>
  <c r="H61" i="1"/>
  <c r="G64" i="1"/>
  <c r="H64" i="1" s="1"/>
  <c r="G63" i="1"/>
  <c r="H63" i="1" s="1"/>
  <c r="H62" i="1"/>
  <c r="H60" i="1"/>
  <c r="H59" i="1"/>
  <c r="H58" i="1"/>
  <c r="H57" i="1"/>
  <c r="G56" i="1"/>
  <c r="H56" i="1" s="1"/>
  <c r="H55" i="1"/>
  <c r="G54" i="1"/>
  <c r="H5" i="6" l="1"/>
  <c r="G82" i="1"/>
  <c r="G56" i="3"/>
  <c r="F66" i="3"/>
  <c r="H54" i="1"/>
  <c r="H82" i="1" s="1"/>
  <c r="H43" i="2"/>
  <c r="G51" i="1"/>
  <c r="H51" i="1" s="1"/>
  <c r="G43" i="3"/>
  <c r="G42" i="3"/>
  <c r="G50" i="1"/>
  <c r="H50" i="1" s="1"/>
  <c r="H40" i="2"/>
  <c r="G45" i="2"/>
  <c r="H45" i="2" s="1"/>
  <c r="G41" i="3"/>
  <c r="G39" i="2"/>
  <c r="H39" i="2" s="1"/>
  <c r="G38" i="2"/>
  <c r="H38" i="2" s="1"/>
  <c r="G53" i="3"/>
  <c r="G52" i="3"/>
  <c r="I5" i="6" l="1"/>
  <c r="H56" i="2"/>
  <c r="G56" i="2"/>
  <c r="G49" i="1"/>
  <c r="H49" i="1" s="1"/>
  <c r="G48" i="1"/>
  <c r="H48" i="1" s="1"/>
  <c r="H37" i="2" l="1"/>
  <c r="G36" i="2"/>
  <c r="H36" i="2" s="1"/>
  <c r="G35" i="2"/>
  <c r="H35" i="2" s="1"/>
  <c r="G47" i="1"/>
  <c r="H47" i="1" s="1"/>
  <c r="H46" i="1"/>
  <c r="H45" i="1"/>
  <c r="H44" i="1" l="1"/>
  <c r="H40" i="1"/>
  <c r="F39" i="3"/>
  <c r="G39" i="3" s="1"/>
  <c r="G34" i="2"/>
  <c r="H34" i="2" s="1"/>
  <c r="G36" i="3"/>
  <c r="H43" i="1" l="1"/>
  <c r="H42" i="1"/>
  <c r="H41" i="1"/>
  <c r="H39" i="1"/>
  <c r="H38" i="1"/>
  <c r="H37" i="1"/>
  <c r="G36" i="1"/>
  <c r="G52" i="1" s="1"/>
  <c r="H35" i="1"/>
  <c r="H34" i="1"/>
  <c r="H29" i="1"/>
  <c r="H33" i="1"/>
  <c r="H28" i="1"/>
  <c r="H32" i="1"/>
  <c r="G33" i="2"/>
  <c r="H33" i="2" s="1"/>
  <c r="H36" i="1" l="1"/>
  <c r="H52" i="1" s="1"/>
  <c r="G28" i="2"/>
  <c r="H28" i="2" s="1"/>
  <c r="G51" i="3"/>
  <c r="G66" i="3" s="1"/>
  <c r="H31" i="2"/>
  <c r="G30" i="2"/>
  <c r="H30" i="2" s="1"/>
  <c r="G37" i="3"/>
  <c r="E49" i="3"/>
  <c r="H29" i="2"/>
  <c r="H26" i="2" l="1"/>
  <c r="H27" i="2"/>
  <c r="G35" i="3"/>
  <c r="H25" i="2"/>
  <c r="G21" i="1" l="1"/>
  <c r="H21" i="1" s="1"/>
  <c r="F34" i="3" l="1"/>
  <c r="E31" i="3"/>
  <c r="H24" i="2"/>
  <c r="G23" i="2"/>
  <c r="G41" i="2" s="1"/>
  <c r="G27" i="1"/>
  <c r="H27" i="1" s="1"/>
  <c r="G20" i="1"/>
  <c r="H20" i="1" s="1"/>
  <c r="G34" i="3" l="1"/>
  <c r="G49" i="3" s="1"/>
  <c r="F49" i="3"/>
  <c r="H23" i="2"/>
  <c r="H41" i="2" s="1"/>
  <c r="F28" i="3"/>
  <c r="G28" i="3" s="1"/>
  <c r="G26" i="1" l="1"/>
  <c r="H26" i="1" s="1"/>
  <c r="G17" i="1" l="1"/>
  <c r="H17" i="1" s="1"/>
  <c r="G25" i="1"/>
  <c r="H25" i="1" s="1"/>
  <c r="G16" i="1" l="1"/>
  <c r="H16" i="1" s="1"/>
  <c r="G24" i="1"/>
  <c r="H24" i="1" s="1"/>
  <c r="F27" i="3"/>
  <c r="G27" i="3" s="1"/>
  <c r="F26" i="3"/>
  <c r="G26" i="3" s="1"/>
  <c r="G23" i="3"/>
  <c r="F22" i="3"/>
  <c r="G22" i="3" s="1"/>
  <c r="G23" i="1"/>
  <c r="H23" i="1" s="1"/>
  <c r="H14" i="2"/>
  <c r="G14" i="2"/>
  <c r="H19" i="1"/>
  <c r="F25" i="3"/>
  <c r="G25" i="3" s="1"/>
  <c r="F24" i="3"/>
  <c r="G24" i="3" s="1"/>
  <c r="G21" i="3"/>
  <c r="G18" i="1"/>
  <c r="H18" i="1" s="1"/>
  <c r="G22" i="1" l="1"/>
  <c r="H22" i="1" s="1"/>
  <c r="F20" i="3"/>
  <c r="G20" i="3" s="1"/>
  <c r="F19" i="3"/>
  <c r="G19" i="3" s="1"/>
  <c r="G15" i="1"/>
  <c r="H15" i="1" s="1"/>
  <c r="H14" i="1"/>
  <c r="G13" i="1"/>
  <c r="H13" i="1" s="1"/>
  <c r="G17" i="2"/>
  <c r="H17" i="2" s="1"/>
  <c r="G16" i="2"/>
  <c r="H16" i="2" s="1"/>
  <c r="G15" i="2"/>
  <c r="H15" i="2" s="1"/>
  <c r="F18" i="3" l="1"/>
  <c r="G18" i="3" s="1"/>
  <c r="G20" i="2"/>
  <c r="H20" i="2" s="1"/>
  <c r="H19" i="2"/>
  <c r="F15" i="3"/>
  <c r="G15" i="3" s="1"/>
  <c r="G17" i="3" l="1"/>
  <c r="G14" i="3"/>
  <c r="F13" i="3"/>
  <c r="G13" i="3" s="1"/>
  <c r="H12" i="1"/>
  <c r="H13" i="2"/>
  <c r="G10" i="2"/>
  <c r="H10" i="2" s="1"/>
  <c r="G7" i="1"/>
  <c r="G30" i="1" s="1"/>
  <c r="H10" i="1"/>
  <c r="G9" i="1"/>
  <c r="H9" i="1" s="1"/>
  <c r="F11" i="3"/>
  <c r="G11" i="3" s="1"/>
  <c r="G9" i="2"/>
  <c r="H9" i="2" s="1"/>
  <c r="H6" i="1"/>
  <c r="G6" i="2"/>
  <c r="F8" i="3"/>
  <c r="G21" i="2" l="1"/>
  <c r="G8" i="3"/>
  <c r="H7" i="1"/>
  <c r="H30" i="1" s="1"/>
  <c r="H6" i="2"/>
  <c r="H21" i="2" s="1"/>
  <c r="F10" i="3"/>
  <c r="G10" i="3" s="1"/>
  <c r="F9" i="3"/>
  <c r="G9" i="3" s="1"/>
  <c r="G7" i="3"/>
  <c r="G31" i="3" s="1"/>
  <c r="F230" i="3"/>
  <c r="E230" i="3"/>
  <c r="G230" i="3"/>
  <c r="G215" i="3"/>
  <c r="F215" i="3"/>
  <c r="E215" i="3"/>
  <c r="F200" i="3"/>
  <c r="E200" i="3"/>
  <c r="G200" i="3"/>
  <c r="G174" i="3"/>
  <c r="F174" i="3"/>
  <c r="E174" i="3"/>
  <c r="F156" i="3"/>
  <c r="E156" i="3"/>
  <c r="G156" i="3"/>
  <c r="F140" i="3"/>
  <c r="E140" i="3"/>
  <c r="G140" i="3"/>
  <c r="F123" i="3"/>
  <c r="E123" i="3"/>
  <c r="G123" i="3"/>
  <c r="F175" i="2"/>
  <c r="M14" i="6" s="1"/>
  <c r="G253" i="1"/>
  <c r="H14" i="6" l="1"/>
  <c r="M17" i="6"/>
  <c r="F276" i="1"/>
  <c r="F31" i="3"/>
  <c r="H175" i="2"/>
  <c r="H191" i="2"/>
  <c r="G175" i="2"/>
  <c r="G191" i="2"/>
  <c r="H253" i="1"/>
  <c r="I14" i="6" l="1"/>
  <c r="I17" i="6" s="1" a="1"/>
  <c r="I17" i="6" s="1"/>
  <c r="H17" i="6"/>
  <c r="G276" i="1"/>
  <c r="I278" i="1" s="1"/>
  <c r="H276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<sst xmlns="http://schemas.openxmlformats.org/spreadsheetml/2006/main" count="4066" uniqueCount="1585">
  <si>
    <t>CLIENTS</t>
  </si>
  <si>
    <t>DATE</t>
  </si>
  <si>
    <t>N° de facture</t>
  </si>
  <si>
    <t>TRANSAC</t>
  </si>
  <si>
    <t>Échéances</t>
  </si>
  <si>
    <t>HT</t>
  </si>
  <si>
    <t>TVA</t>
  </si>
  <si>
    <t>TTC</t>
  </si>
  <si>
    <t>Réglé</t>
  </si>
  <si>
    <t>JANVIER</t>
  </si>
  <si>
    <t>TOTAL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</si>
  <si>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</si>
  <si>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</si>
  <si>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</si>
  <si>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</si>
  <si>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</si>
  <si>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</si>
  <si>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</si>
  <si>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</si>
  <si>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</si>
  <si>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</si>
  <si>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</si>
  <si>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ÉCART</t>
  </si>
  <si>
    <t>FOURNISSEURS</t>
  </si>
  <si>
    <t>FOURNISSEUR</t>
  </si>
  <si>
    <t>Date doc.</t>
  </si>
  <si>
    <t>N° Facture</t>
  </si>
  <si>
    <t>Montant HT</t>
  </si>
  <si>
    <t>Commentaires</t>
  </si>
  <si>
    <t>JUILLET 2024</t>
  </si>
  <si>
    <t>AOUT 2024</t>
  </si>
  <si>
    <t>SEPTEMBRE 2024</t>
  </si>
  <si>
    <t>OCTOBRE 2024</t>
  </si>
  <si>
    <t>NOVEMBRE 2024</t>
  </si>
  <si>
    <t>DECEMBRE 2024</t>
  </si>
  <si>
    <t>TRANSPORTEURS - DIVERS</t>
  </si>
  <si>
    <t>01.01.2025</t>
  </si>
  <si>
    <t>202501-01600</t>
  </si>
  <si>
    <t>AHTLON MOBIFLEET</t>
  </si>
  <si>
    <t>X</t>
  </si>
  <si>
    <t>Prélèvement</t>
  </si>
  <si>
    <t>13.01.2025</t>
  </si>
  <si>
    <t>PERRENOT TCV</t>
  </si>
  <si>
    <t>12.02.2025</t>
  </si>
  <si>
    <t>JPC250101</t>
  </si>
  <si>
    <t>14.01.2025</t>
  </si>
  <si>
    <t>25004033</t>
  </si>
  <si>
    <t>SANTÉ au TRAVAIL 72</t>
  </si>
  <si>
    <t>Payé le 14.01.2025</t>
  </si>
  <si>
    <t>15.02.2025</t>
  </si>
  <si>
    <t>Achat matière EureauSources Marolles / Déc 24</t>
  </si>
  <si>
    <t>EUREAU SOURCES MAROLLES</t>
  </si>
  <si>
    <t>28.02.2025</t>
  </si>
  <si>
    <t>SL241202</t>
  </si>
  <si>
    <t>EUREAU SOURCES (St Hippo)</t>
  </si>
  <si>
    <t>07.01.2025</t>
  </si>
  <si>
    <t>27022</t>
  </si>
  <si>
    <t>FCN ACES</t>
  </si>
  <si>
    <t>31/01 - 28/02</t>
  </si>
  <si>
    <t>Prélèvements selon les échéances ( 1x 636 Euros et 1 x 635,99 Euros)</t>
  </si>
  <si>
    <t>FA009002</t>
  </si>
  <si>
    <t>06.01.2025</t>
  </si>
  <si>
    <t>REVIPLAST</t>
  </si>
  <si>
    <t>20.02.2025</t>
  </si>
  <si>
    <t>16.01.2025</t>
  </si>
  <si>
    <t>3654-0125</t>
  </si>
  <si>
    <t>JPC250102</t>
  </si>
  <si>
    <t>GEMINI</t>
  </si>
  <si>
    <t>16.02.2025</t>
  </si>
  <si>
    <t>FA009010</t>
  </si>
  <si>
    <t>20.01.2025</t>
  </si>
  <si>
    <t>2322500055</t>
  </si>
  <si>
    <t>TCV PERRENOT</t>
  </si>
  <si>
    <t>19.02.2025</t>
  </si>
  <si>
    <t>3655-0125</t>
  </si>
  <si>
    <t>NEVEUX-SEBICO</t>
  </si>
  <si>
    <t>SL250101</t>
  </si>
  <si>
    <t>3656-0125</t>
  </si>
  <si>
    <t>GVJ MATERIELS</t>
  </si>
  <si>
    <t>SL250102</t>
  </si>
  <si>
    <t>3657-0125</t>
  </si>
  <si>
    <t>Véolia PMG</t>
  </si>
  <si>
    <t>Payé 3250 € le 15.01.2025</t>
  </si>
  <si>
    <t>21.01.2025</t>
  </si>
  <si>
    <t>3658-0125</t>
  </si>
  <si>
    <t>SL250107</t>
  </si>
  <si>
    <t>15.03.2025</t>
  </si>
  <si>
    <t>Paiement avant livraison</t>
  </si>
  <si>
    <t>23.01.2025</t>
  </si>
  <si>
    <t>SL241019</t>
  </si>
  <si>
    <t>EUREAUSOURCES ( Monteux)</t>
  </si>
  <si>
    <t>Achats Matières Novembre Marolles 60</t>
  </si>
  <si>
    <t>Eureausources ( marolles)</t>
  </si>
  <si>
    <t>FA114077</t>
  </si>
  <si>
    <t>Achats Matières Déc. 2024</t>
  </si>
  <si>
    <t>DEFEAUS Hermes</t>
  </si>
  <si>
    <t>3659-0125</t>
  </si>
  <si>
    <t>SL250108</t>
  </si>
  <si>
    <t>22.02.2025</t>
  </si>
  <si>
    <t>24.01.2025</t>
  </si>
  <si>
    <t>F.E.R</t>
  </si>
  <si>
    <t>23.02.2025</t>
  </si>
  <si>
    <t>27.01.2025</t>
  </si>
  <si>
    <t>3660-0125</t>
  </si>
  <si>
    <t>JPC250105</t>
  </si>
  <si>
    <t>27.02.2025</t>
  </si>
  <si>
    <t>2322500141</t>
  </si>
  <si>
    <t>2025-0266</t>
  </si>
  <si>
    <t>LAMBERT TVSL</t>
  </si>
  <si>
    <t>28.01.2025</t>
  </si>
  <si>
    <t>NDF JPC - Janvier 2025</t>
  </si>
  <si>
    <t>Imméditat</t>
  </si>
  <si>
    <t>Payé le 28.01.2025</t>
  </si>
  <si>
    <t>31.01.2025</t>
  </si>
  <si>
    <t>NDF Séverine - Janvier 2025</t>
  </si>
  <si>
    <t>Immédiat</t>
  </si>
  <si>
    <t>29.01.2025</t>
  </si>
  <si>
    <t>EUROFRANCE</t>
  </si>
  <si>
    <t>JPC250104</t>
  </si>
  <si>
    <t>30.01.2025</t>
  </si>
  <si>
    <t>SL250109</t>
  </si>
  <si>
    <t>ARFP</t>
  </si>
  <si>
    <t>SL250112</t>
  </si>
  <si>
    <t>02.03.2025</t>
  </si>
  <si>
    <t>JPC250106</t>
  </si>
  <si>
    <t>3661-0125</t>
  </si>
  <si>
    <t>NPPM</t>
  </si>
  <si>
    <t>3662-0125</t>
  </si>
  <si>
    <t>SL250104, SL250116,SL250117</t>
  </si>
  <si>
    <t>TT PLAST</t>
  </si>
  <si>
    <t>18.02.2025</t>
  </si>
  <si>
    <t>3663-0125</t>
  </si>
  <si>
    <t>CHÂTEAU D'EAU</t>
  </si>
  <si>
    <t>3664-0125</t>
  </si>
  <si>
    <t>3665-0125</t>
  </si>
  <si>
    <t>SFP Thermo</t>
  </si>
  <si>
    <t>RECYTHERM</t>
  </si>
  <si>
    <t>SL250114</t>
  </si>
  <si>
    <t>3666-0125</t>
  </si>
  <si>
    <t>3667-0125</t>
  </si>
  <si>
    <t>PLASTICOS LARROSA</t>
  </si>
  <si>
    <t>3668-0125</t>
  </si>
  <si>
    <t>DEFEAUS</t>
  </si>
  <si>
    <t>3669-0125</t>
  </si>
  <si>
    <t>EUREAUSOURCES MAROLLES</t>
  </si>
  <si>
    <t>26.02.2025</t>
  </si>
  <si>
    <t>FA009037</t>
  </si>
  <si>
    <t>FA009035</t>
  </si>
  <si>
    <t>JPC250103</t>
  </si>
  <si>
    <t>FA009034</t>
  </si>
  <si>
    <t>Payé le 04.02.2025</t>
  </si>
  <si>
    <t>30.03.2025</t>
  </si>
  <si>
    <t>FERTRANS</t>
  </si>
  <si>
    <t>903052</t>
  </si>
  <si>
    <t>3670-0125</t>
  </si>
  <si>
    <t>Big-bags Neufs + transport</t>
  </si>
  <si>
    <t>EUREAU SOURCES  Monteux</t>
  </si>
  <si>
    <t>10654774</t>
  </si>
  <si>
    <t>FEDEX EXPRESS</t>
  </si>
  <si>
    <t>Echantillons (PP, PS)  RAVAGO du 07.01.2025 - Prélèvement au 02.03.2025</t>
  </si>
  <si>
    <t>LMIF</t>
  </si>
  <si>
    <t>B2501300</t>
  </si>
  <si>
    <t>B2501301</t>
  </si>
  <si>
    <t>FA009023</t>
  </si>
  <si>
    <t>10.03.2025</t>
  </si>
  <si>
    <t>3671-0125</t>
  </si>
  <si>
    <t>202501 3 58262</t>
  </si>
  <si>
    <t xml:space="preserve">Frais pour facture non dématérialisée </t>
  </si>
  <si>
    <t>202501 31 1054243</t>
  </si>
  <si>
    <t>Prélèvement au 15.O2 // Echantillons ARFP -&gt; NEVEUX (Roto)</t>
  </si>
  <si>
    <t>BUTIN SEDIC</t>
  </si>
  <si>
    <t>01.04.2025</t>
  </si>
  <si>
    <t>P/BBOR500130</t>
  </si>
  <si>
    <t>Payé le 10.02.2025 pour échéance-JPC250101</t>
  </si>
  <si>
    <t>3672-0125</t>
  </si>
  <si>
    <t>SL250118</t>
  </si>
  <si>
    <t>SL250113, SL250115</t>
  </si>
  <si>
    <t>3673-0125</t>
  </si>
  <si>
    <t>BUTIN-SEDIC</t>
  </si>
  <si>
    <t>SL250110 (refacturation Transport)</t>
  </si>
  <si>
    <t>SL250103, SL250106, SL250110</t>
  </si>
  <si>
    <t>3674-0125</t>
  </si>
  <si>
    <t>SL250105, SL250111</t>
  </si>
  <si>
    <t>P/BBOR500261</t>
  </si>
  <si>
    <t>P/BBOR500263</t>
  </si>
  <si>
    <t>Prestations Janvier 2025</t>
  </si>
  <si>
    <t>3675-0125</t>
  </si>
  <si>
    <t>SL250115</t>
  </si>
  <si>
    <t>Eureausources (Monteux)</t>
  </si>
  <si>
    <t>DELTA DIVISION</t>
  </si>
  <si>
    <t>250.332 Hoja</t>
  </si>
  <si>
    <t>05.02.2025</t>
  </si>
  <si>
    <t>FA009108</t>
  </si>
  <si>
    <t>JPC250201</t>
  </si>
  <si>
    <t>22.03.2025</t>
  </si>
  <si>
    <t>FC4077</t>
  </si>
  <si>
    <t>PAPI</t>
  </si>
  <si>
    <t>10.02.2025</t>
  </si>
  <si>
    <t>2322500282</t>
  </si>
  <si>
    <t>12.03.2025</t>
  </si>
  <si>
    <t>Payé le 17.02.2025</t>
  </si>
  <si>
    <t>B2501347</t>
  </si>
  <si>
    <t>25000616</t>
  </si>
  <si>
    <t xml:space="preserve">EUREAUSOURCES </t>
  </si>
  <si>
    <t>20.03.2025</t>
  </si>
  <si>
    <t>SL250209</t>
  </si>
  <si>
    <t>Payé le 18.02.2025</t>
  </si>
  <si>
    <t>Payé pour échéance le 19.02.2025</t>
  </si>
  <si>
    <t>Payé le 19.02.2025-JPC250102</t>
  </si>
  <si>
    <t xml:space="preserve">Payé le 19.02.2025-SL250107 </t>
  </si>
  <si>
    <t>Achats matières Janvier</t>
  </si>
  <si>
    <t>Eureausources Marolles</t>
  </si>
  <si>
    <t>31.03.2025</t>
  </si>
  <si>
    <t>01.02.2025</t>
  </si>
  <si>
    <t>20250201458</t>
  </si>
  <si>
    <t>MOBIFLEET</t>
  </si>
  <si>
    <t>845,59</t>
  </si>
  <si>
    <t>169,12</t>
  </si>
  <si>
    <t>Prelevé</t>
  </si>
  <si>
    <t>3676-0125</t>
  </si>
  <si>
    <t>RAVAGO</t>
  </si>
  <si>
    <t>3677-0125</t>
  </si>
  <si>
    <t>Payé le 20.02.2025</t>
  </si>
  <si>
    <t>Payé le 24.02.2025 pour échéance</t>
  </si>
  <si>
    <t>Payé le 24.02.20215 pour échéance-Enlèvement bonbonnes PC eureausource du 29.01</t>
  </si>
  <si>
    <t>Payé le 24.02.20215 pour échéance-SL250103, SL250106, SL250110,SL250113</t>
  </si>
  <si>
    <t>Payé le 24.02.20215 pour échéance-Echange Papi du 09.01.2025 + PC Bonbonnes Eureausources du 22.01.2025</t>
  </si>
  <si>
    <t>Payé le 24.02.20215 pour échéance-SL250112</t>
  </si>
  <si>
    <t>Payé le 24.02.20215 pour échéance-JPC250104</t>
  </si>
  <si>
    <t>Payé le 24.02.20215 pour échéance-JPC250105, SL250108</t>
  </si>
  <si>
    <t>903064</t>
  </si>
  <si>
    <t>15.04.2025</t>
  </si>
  <si>
    <t>24.02.2025</t>
  </si>
  <si>
    <t>903067</t>
  </si>
  <si>
    <t>SL250212</t>
  </si>
  <si>
    <t>15.04.2024</t>
  </si>
  <si>
    <t>NDF JPC Février 2025</t>
  </si>
  <si>
    <t>Immediat</t>
  </si>
  <si>
    <t>SL250202</t>
  </si>
  <si>
    <t>26.03.2025</t>
  </si>
  <si>
    <t>JPC250202</t>
  </si>
  <si>
    <t>Payé le 24.02.2025</t>
  </si>
  <si>
    <t>FV000412</t>
  </si>
  <si>
    <t>IMMEDIAT</t>
  </si>
  <si>
    <t>25.02.2025</t>
  </si>
  <si>
    <t>903072</t>
  </si>
  <si>
    <t>01.03.2025</t>
  </si>
  <si>
    <t>202503-01420</t>
  </si>
  <si>
    <t>Prélevé le 01.03.2025</t>
  </si>
  <si>
    <t>FA009146</t>
  </si>
  <si>
    <t>06.04.2025</t>
  </si>
  <si>
    <t>CIN0139738</t>
  </si>
  <si>
    <t>JPC250204</t>
  </si>
  <si>
    <t>FLEXICO</t>
  </si>
  <si>
    <t>28.03.2025</t>
  </si>
  <si>
    <t>19.03.2025</t>
  </si>
  <si>
    <t>3678-0225</t>
  </si>
  <si>
    <t>3679-0125</t>
  </si>
  <si>
    <t>3680-0225</t>
  </si>
  <si>
    <t>TOUSSAC</t>
  </si>
  <si>
    <t>3681-0225</t>
  </si>
  <si>
    <t>TTPLAST</t>
  </si>
  <si>
    <t>SL250203A</t>
  </si>
  <si>
    <t>3682-0225</t>
  </si>
  <si>
    <t>SL250203B</t>
  </si>
  <si>
    <t>NOREVAL</t>
  </si>
  <si>
    <t>3683-0225</t>
  </si>
  <si>
    <t>SL250204</t>
  </si>
  <si>
    <t>3684-0225</t>
  </si>
  <si>
    <t>28.02.2024</t>
  </si>
  <si>
    <t>3685-0225</t>
  </si>
  <si>
    <t>3686-0225</t>
  </si>
  <si>
    <t>SL250214</t>
  </si>
  <si>
    <t>3687-0225</t>
  </si>
  <si>
    <t>3688-0225</t>
  </si>
  <si>
    <t>JPC250203</t>
  </si>
  <si>
    <t>3689-0225</t>
  </si>
  <si>
    <t>EUREKPLAST</t>
  </si>
  <si>
    <t>Payé le 25.02.2025</t>
  </si>
  <si>
    <t>Payé le 28.02.2025</t>
  </si>
  <si>
    <t>Payé le 03.03.2025-JPC250106</t>
  </si>
  <si>
    <t>Payé le 03.03.2025-SL250101, Echantillons PE Roto Reviplast/Neveux, SL240212, SL250104, SL250114, Envoi BB monteux, SL250116, SL250109,JPC250103, SL250115, SL250117</t>
  </si>
  <si>
    <t>21.02.2025</t>
  </si>
  <si>
    <t>250.569 Hoja</t>
  </si>
  <si>
    <t>21.03.2025</t>
  </si>
  <si>
    <t>FA114246</t>
  </si>
  <si>
    <t>Achats matières Janvier 25</t>
  </si>
  <si>
    <t>2322500464</t>
  </si>
  <si>
    <t>TCV</t>
  </si>
  <si>
    <t>3690-0225</t>
  </si>
  <si>
    <t>JPC250207</t>
  </si>
  <si>
    <t>3691-0225</t>
  </si>
  <si>
    <t>PLASTIQUES RECYCLES DE L'OUEST</t>
  </si>
  <si>
    <t>SL250206</t>
  </si>
  <si>
    <t>3692-0225</t>
  </si>
  <si>
    <t>SL250207</t>
  </si>
  <si>
    <t>3693-0225</t>
  </si>
  <si>
    <t>FV000414</t>
  </si>
  <si>
    <t xml:space="preserve">REVIPLAST </t>
  </si>
  <si>
    <t>FA009181</t>
  </si>
  <si>
    <t>14.04.2025</t>
  </si>
  <si>
    <t>Annulé par avoir FV000414</t>
  </si>
  <si>
    <t>Annule la facture F009037</t>
  </si>
  <si>
    <t>250200540</t>
  </si>
  <si>
    <t>EE250474</t>
  </si>
  <si>
    <t>EDOVA</t>
  </si>
  <si>
    <t>SL250206 &amp; SL250207</t>
  </si>
  <si>
    <t>3694-0225</t>
  </si>
  <si>
    <t>SFP Février 2025</t>
  </si>
  <si>
    <t>3695-0225</t>
  </si>
  <si>
    <t>JPC250205</t>
  </si>
  <si>
    <t>30.04.2025</t>
  </si>
  <si>
    <t>Payé le 05.03.2025</t>
  </si>
  <si>
    <t>Payé le 07.03.2025</t>
  </si>
  <si>
    <t>Payé le 10.03.2025</t>
  </si>
  <si>
    <t>Payé le 10.03.2025 pour échéance-JPC250201</t>
  </si>
  <si>
    <t>09.04.2025</t>
  </si>
  <si>
    <t>2025-03-0049</t>
  </si>
  <si>
    <t>LAMBERT</t>
  </si>
  <si>
    <t>24.04.2025</t>
  </si>
  <si>
    <t>JPC250306</t>
  </si>
  <si>
    <t>FA009169</t>
  </si>
  <si>
    <t>JPC250302</t>
  </si>
  <si>
    <t>FA009168</t>
  </si>
  <si>
    <t>27777</t>
  </si>
  <si>
    <t>Pélèvement</t>
  </si>
  <si>
    <t>Provision nº2/6</t>
  </si>
  <si>
    <t>11.03.2025</t>
  </si>
  <si>
    <t>FA009251</t>
  </si>
  <si>
    <t>JPC250303</t>
  </si>
  <si>
    <t>25.04.2025</t>
  </si>
  <si>
    <t>17.03.2025</t>
  </si>
  <si>
    <t>16.04.2025</t>
  </si>
  <si>
    <t>02250197</t>
  </si>
  <si>
    <t>JPC250209</t>
  </si>
  <si>
    <t>FER</t>
  </si>
  <si>
    <t>Payé le 15.03.2025</t>
  </si>
  <si>
    <t>Payé le 17.03.2025 - avoir nºFV000412 déduit</t>
  </si>
  <si>
    <t xml:space="preserve">Payé le 17.03.2025   </t>
  </si>
  <si>
    <t>Payé le 17.03.2025</t>
  </si>
  <si>
    <t xml:space="preserve">3696-0225 </t>
  </si>
  <si>
    <t>P/BBOR500779</t>
  </si>
  <si>
    <t>29.04.2025</t>
  </si>
  <si>
    <t>Attention, ne pas payer ! PB de qualité</t>
  </si>
  <si>
    <t>P/BBOR500778</t>
  </si>
  <si>
    <t>3697-0225</t>
  </si>
  <si>
    <t>Prestations Février 2025</t>
  </si>
  <si>
    <t>DEFEAUS HERMES</t>
  </si>
  <si>
    <t>3698-0325</t>
  </si>
  <si>
    <t>JPC250301</t>
  </si>
  <si>
    <t>PMG</t>
  </si>
  <si>
    <t>3699-0325</t>
  </si>
  <si>
    <t>19.04.2025</t>
  </si>
  <si>
    <t>3700-0325</t>
  </si>
  <si>
    <t>JPC250304</t>
  </si>
  <si>
    <t>05.05.2025</t>
  </si>
  <si>
    <t>3701-0325</t>
  </si>
  <si>
    <t>JPC250305</t>
  </si>
  <si>
    <t>3702-0325</t>
  </si>
  <si>
    <t>3703-0325</t>
  </si>
  <si>
    <t>JPC250307</t>
  </si>
  <si>
    <t>3704-0325</t>
  </si>
  <si>
    <t>05.05.205</t>
  </si>
  <si>
    <t>3705-0325</t>
  </si>
  <si>
    <t>JPC250308</t>
  </si>
  <si>
    <t>3706-0325</t>
  </si>
  <si>
    <t>JPC250310</t>
  </si>
  <si>
    <t>03.04.2025</t>
  </si>
  <si>
    <t>Payé le 18.03.2025</t>
  </si>
  <si>
    <t>3707-0325</t>
  </si>
  <si>
    <t>SL250211</t>
  </si>
  <si>
    <t>BUTIN</t>
  </si>
  <si>
    <t>20.05.2025</t>
  </si>
  <si>
    <t>3708.0325</t>
  </si>
  <si>
    <t>JPC250309</t>
  </si>
  <si>
    <t>06.05.2025</t>
  </si>
  <si>
    <t>JPC250312</t>
  </si>
  <si>
    <t>GVJ</t>
  </si>
  <si>
    <t>3710-0325</t>
  </si>
  <si>
    <t>3709-0325</t>
  </si>
  <si>
    <t>24.03.2025</t>
  </si>
  <si>
    <t>23.04.2025</t>
  </si>
  <si>
    <t>JPC250320</t>
  </si>
  <si>
    <t>Payé le 20.03.2025</t>
  </si>
  <si>
    <t>Payé le 16.03.2025</t>
  </si>
  <si>
    <t>Payé le 24.03.2025</t>
  </si>
  <si>
    <t>Payé le 24.03.2025-Facturation de 50 big-bags pour Eureausources Monteux</t>
  </si>
  <si>
    <t>Payé le 24.03.2025-SL250209</t>
  </si>
  <si>
    <t>Payé le 24.03.2025-SL250212</t>
  </si>
  <si>
    <t>Payé le 24.03.2025-JPC250202</t>
  </si>
  <si>
    <t>31.04.2025</t>
  </si>
  <si>
    <t>PILLON</t>
  </si>
  <si>
    <t>B2502251</t>
  </si>
  <si>
    <t>B2502250</t>
  </si>
  <si>
    <t>FA009273</t>
  </si>
  <si>
    <t>04.05.2025</t>
  </si>
  <si>
    <t>25.03.2025</t>
  </si>
  <si>
    <t>3711-0325</t>
  </si>
  <si>
    <t>JPC250311</t>
  </si>
  <si>
    <t>3712-0325</t>
  </si>
  <si>
    <t>06.03.2025</t>
  </si>
  <si>
    <t>FA009241</t>
  </si>
  <si>
    <t>20.04.2025</t>
  </si>
  <si>
    <t>03.03.2025</t>
  </si>
  <si>
    <t>FA009229</t>
  </si>
  <si>
    <t>17.04.2025</t>
  </si>
  <si>
    <t>FA114341</t>
  </si>
  <si>
    <t>BRM Février</t>
  </si>
  <si>
    <t>11.05.2025</t>
  </si>
  <si>
    <t xml:space="preserve">JANVIER </t>
  </si>
  <si>
    <t xml:space="preserve">FEVRIER </t>
  </si>
  <si>
    <t xml:space="preserve">MARS </t>
  </si>
  <si>
    <t xml:space="preserve">MAI </t>
  </si>
  <si>
    <t>202503-01380</t>
  </si>
  <si>
    <t>Prélevé le 01.04.2025</t>
  </si>
  <si>
    <t>27.03.2025</t>
  </si>
  <si>
    <t>27.04.2025</t>
  </si>
  <si>
    <t>JPC250314</t>
  </si>
  <si>
    <t>Payé le 28.03.2025</t>
  </si>
  <si>
    <t>Payé le 31.03.2025</t>
  </si>
  <si>
    <t>FA009287</t>
  </si>
  <si>
    <t>10.05.2025</t>
  </si>
  <si>
    <t>3713-0325</t>
  </si>
  <si>
    <t>JPC250313</t>
  </si>
  <si>
    <t>3714-0325</t>
  </si>
  <si>
    <t>NDF JPC Mars 2025</t>
  </si>
  <si>
    <t>Payé le 01.04.2025</t>
  </si>
  <si>
    <t>13.03.2025</t>
  </si>
  <si>
    <t>FA009258</t>
  </si>
  <si>
    <t>B2503167</t>
  </si>
  <si>
    <t>3715-0325</t>
  </si>
  <si>
    <t>Prestations Mars 25</t>
  </si>
  <si>
    <t>15.05.2025</t>
  </si>
  <si>
    <t>3716-0325</t>
  </si>
  <si>
    <t xml:space="preserve">JPC250318 TAF PAPI </t>
  </si>
  <si>
    <t>VACHER</t>
  </si>
  <si>
    <t>F-2503-0491</t>
  </si>
  <si>
    <t>F-2503-0490</t>
  </si>
  <si>
    <t>JPC250308 &amp; JPC250309</t>
  </si>
  <si>
    <t>B2503219</t>
  </si>
  <si>
    <t>3717-0325</t>
  </si>
  <si>
    <t>CHATEAU D'EAU</t>
  </si>
  <si>
    <t>31.05.2025</t>
  </si>
  <si>
    <t>JPC250322</t>
  </si>
  <si>
    <t>3718-0325</t>
  </si>
  <si>
    <t>3719-0325</t>
  </si>
  <si>
    <t>08.04.2025</t>
  </si>
  <si>
    <t>FAC25047348</t>
  </si>
  <si>
    <t>MOULIN NEUF</t>
  </si>
  <si>
    <t>Payé le 08.04.2025</t>
  </si>
  <si>
    <t>Déduit le 31.03.2025</t>
  </si>
  <si>
    <t>Déduit le 01.04.2025-Avoir sur facture nº3671-0125 suite erreur s/poids facturé</t>
  </si>
  <si>
    <t>Payé le 07.04.2025</t>
  </si>
  <si>
    <t>Déduit de la facture FA009035</t>
  </si>
  <si>
    <t>Payé le 31.03.2025-JPC250207 &amp; JPC250302</t>
  </si>
  <si>
    <t>Payé le 31.03.2025-SL250204,06,03,02,07 &amp; JPC250203</t>
  </si>
  <si>
    <t>Payé le 31.03.2025-Transport Agglo Beauvais-ARFP du 06.02.2025</t>
  </si>
  <si>
    <t>Payé le 31.03.2025-SL250205,10,13 &amp; JPC250206,05</t>
  </si>
  <si>
    <t>Payé le 31.03.2025-Échange PAPI du 05.02.2025</t>
  </si>
  <si>
    <t>Payé le 08.04.2025- Prestations Janvier Eureausources Marolles</t>
  </si>
  <si>
    <t>Avoir DÉDUIT le 08.04 sur facture n° P/BBOR500130 -</t>
  </si>
  <si>
    <t>Payé le 08.04.2025-JPC250301, 250305 &amp; 250307</t>
  </si>
  <si>
    <t>3720-0325</t>
  </si>
  <si>
    <t xml:space="preserve">SFP </t>
  </si>
  <si>
    <t>JPC250315, 250319, 250321</t>
  </si>
  <si>
    <t>3721-0325</t>
  </si>
  <si>
    <t>JPC250316</t>
  </si>
  <si>
    <t>09.05.2025</t>
  </si>
  <si>
    <t>JPC250403</t>
  </si>
  <si>
    <t>CIFRA</t>
  </si>
  <si>
    <t>3722-0325</t>
  </si>
  <si>
    <t>3723-0325</t>
  </si>
  <si>
    <t>3724-0325</t>
  </si>
  <si>
    <t>JPC250323</t>
  </si>
  <si>
    <t>30.05.2025</t>
  </si>
  <si>
    <t>3725-0325</t>
  </si>
  <si>
    <t>JPC250317-Échange caisses PAPI</t>
  </si>
  <si>
    <t>RC0325140</t>
  </si>
  <si>
    <t>DCDIS CORBIE</t>
  </si>
  <si>
    <t>14.05.2025</t>
  </si>
  <si>
    <t>PIHEN</t>
  </si>
  <si>
    <t>032995</t>
  </si>
  <si>
    <t>Payé le 14.04.2025</t>
  </si>
  <si>
    <t>Payé le 14.04.2025-JPC250304,14,10,13 et JPC250311</t>
  </si>
  <si>
    <t>Déduit le 14.04.2025 s/fac 903067</t>
  </si>
  <si>
    <t>Payé le 14.04.2025- avoir nº903072 Déduit</t>
  </si>
  <si>
    <t>Payé le 14.03.2025</t>
  </si>
  <si>
    <t>07.04.2025</t>
  </si>
  <si>
    <t>FA009390</t>
  </si>
  <si>
    <t>JPC250401</t>
  </si>
  <si>
    <t>22.05.2025</t>
  </si>
  <si>
    <t>P/BBOR501314</t>
  </si>
  <si>
    <t>P/BBOR501315</t>
  </si>
  <si>
    <t>BAF poubelles</t>
  </si>
  <si>
    <t>2025-02-00727</t>
  </si>
  <si>
    <t>FAC/2025/00066</t>
  </si>
  <si>
    <t>02.04.2025</t>
  </si>
  <si>
    <t>3726-0425</t>
  </si>
  <si>
    <t>10.04.2025</t>
  </si>
  <si>
    <t>3727-0425</t>
  </si>
  <si>
    <t>JPC250405</t>
  </si>
  <si>
    <t>3728-0425</t>
  </si>
  <si>
    <t>3729-0425</t>
  </si>
  <si>
    <t>JPC250402</t>
  </si>
  <si>
    <t>3730-0425</t>
  </si>
  <si>
    <t>JPC250408</t>
  </si>
  <si>
    <t xml:space="preserve">NEVEUX </t>
  </si>
  <si>
    <t>15.06.2025</t>
  </si>
  <si>
    <t>NDF Sèverine</t>
  </si>
  <si>
    <t>Payé le 15.04.2025</t>
  </si>
  <si>
    <t>30.06.2025</t>
  </si>
  <si>
    <t>3731-0425</t>
  </si>
  <si>
    <t>JPC250410</t>
  </si>
  <si>
    <t>16.05.2025</t>
  </si>
  <si>
    <r>
      <t xml:space="preserve">Payé le 31.03.2025-Prestations Février DEFEAUS </t>
    </r>
    <r>
      <rPr>
        <b/>
        <sz val="11"/>
        <color rgb="FFFF0000"/>
        <rFont val="Eurostile"/>
      </rPr>
      <t>- AVOIR N° P/BBOR500261 déduit le 08.04</t>
    </r>
  </si>
  <si>
    <t>TRANSPORTS/PRESTAIRES</t>
  </si>
  <si>
    <t>Payé le 16.04.2025</t>
  </si>
  <si>
    <t>Payé le 22.04.2025</t>
  </si>
  <si>
    <t>Payé le 22.04.2025-SL250214</t>
  </si>
  <si>
    <t>Payé le 22.04.2025-JPC250306</t>
  </si>
  <si>
    <t>Payé le 22.04.2025-JPC250320</t>
  </si>
  <si>
    <t>22.04.2025</t>
  </si>
  <si>
    <t>JPC250404</t>
  </si>
  <si>
    <t>V/BBOR501640</t>
  </si>
  <si>
    <t xml:space="preserve">BUTIN </t>
  </si>
  <si>
    <t xml:space="preserve">Chanel Février </t>
  </si>
  <si>
    <t>V/BBOR501655</t>
  </si>
  <si>
    <t>Chanel Mars</t>
  </si>
  <si>
    <t>P/BBOR501664</t>
  </si>
  <si>
    <t>PC marolles-Evacuation</t>
  </si>
  <si>
    <t>BIV-F-2504-0576</t>
  </si>
  <si>
    <t>24.05.2025</t>
  </si>
  <si>
    <t>V/BBOR501681</t>
  </si>
  <si>
    <t>3732-0425</t>
  </si>
  <si>
    <t>JPC250414</t>
  </si>
  <si>
    <t>28.04.2025</t>
  </si>
  <si>
    <t>3733-0425</t>
  </si>
  <si>
    <t>Avoir S/3730</t>
  </si>
  <si>
    <t>Payé le 23.04.2025</t>
  </si>
  <si>
    <t>Payé le 25.04.2025</t>
  </si>
  <si>
    <t>Payé le 28.04.2025</t>
  </si>
  <si>
    <t>3734-0425</t>
  </si>
  <si>
    <t>JPC250403 - Refacturation escompte</t>
  </si>
  <si>
    <t>Payé le 28.04.2025-Déductoin faite de 3522,65 €, suite double règlement-Prestations Février EUREAUSOURCE MAROLLES</t>
  </si>
  <si>
    <t>Payé le 28.04.2025-Prestation Février DEFEAUS HERMES</t>
  </si>
  <si>
    <t>28.05.2025</t>
  </si>
  <si>
    <t>3735-0425</t>
  </si>
  <si>
    <t>JPC250415</t>
  </si>
  <si>
    <t>FA009426</t>
  </si>
  <si>
    <t>JPC250413</t>
  </si>
  <si>
    <t>08.06.2024</t>
  </si>
  <si>
    <t>FA114491</t>
  </si>
  <si>
    <t>BRM MARS</t>
  </si>
  <si>
    <t>NDF JPC Avril 2025</t>
  </si>
  <si>
    <t>Payé le 30.04.2025</t>
  </si>
  <si>
    <t>FA009405</t>
  </si>
  <si>
    <t>29.05.2025</t>
  </si>
  <si>
    <t>FA009393</t>
  </si>
  <si>
    <t>3736-0425</t>
  </si>
  <si>
    <t>JPC250416</t>
  </si>
  <si>
    <t>02.06.2025</t>
  </si>
  <si>
    <t>3737-0425</t>
  </si>
  <si>
    <t>JPC250418</t>
  </si>
  <si>
    <t>04250159</t>
  </si>
  <si>
    <t>Payé le 02.05.2025</t>
  </si>
  <si>
    <t>Payé le 05.05.2025</t>
  </si>
  <si>
    <t>Payé le 05.05.2025-JPC250314</t>
  </si>
  <si>
    <t>Payé le 05.05.2025-JPC250309, 250308, 250318, 250312</t>
  </si>
  <si>
    <t>Payé le 05.05.2025-JPC250317, 250316 et 250322</t>
  </si>
  <si>
    <t>Payé le 05.05.2025-JPC250315, JPC250319 &amp; JPC250321</t>
  </si>
  <si>
    <t>Payé le 05.05.2025-JPC250323</t>
  </si>
  <si>
    <t>B2504142</t>
  </si>
  <si>
    <t>3738-0425</t>
  </si>
  <si>
    <t>B2504143</t>
  </si>
  <si>
    <t>3739-0425</t>
  </si>
  <si>
    <t>JPC250419</t>
  </si>
  <si>
    <t>3740-0425</t>
  </si>
  <si>
    <t>JPC250412</t>
  </si>
  <si>
    <t>B2504175</t>
  </si>
  <si>
    <t>IMMÉDIAT</t>
  </si>
  <si>
    <t>Avoir s/facture nº B2504142</t>
  </si>
  <si>
    <r>
      <t>JPC250407 &amp; JPC250412-</t>
    </r>
    <r>
      <rPr>
        <b/>
        <sz val="11"/>
        <color rgb="FFFF0000"/>
        <rFont val="Eurostile"/>
      </rPr>
      <t>Attention déduire avoir B2504175 !</t>
    </r>
  </si>
  <si>
    <t>B2504176</t>
  </si>
  <si>
    <t>3741-0425</t>
  </si>
  <si>
    <t>3742-0425</t>
  </si>
  <si>
    <t>SFP</t>
  </si>
  <si>
    <t>JPC250324,406,409,0411,0417,0420</t>
  </si>
  <si>
    <t>Payé le 12.05.2025</t>
  </si>
  <si>
    <t>Payé le 08.05.2025</t>
  </si>
  <si>
    <t>Payé le 12.05.2025-JPC250403</t>
  </si>
  <si>
    <t>Payé le 12.05.2025 pour échéance-JPC250402, 250401, 250405 &amp; JPC250408</t>
  </si>
  <si>
    <t>Payé le 12.05.2025 pour échéance</t>
  </si>
  <si>
    <t>FA009449</t>
  </si>
  <si>
    <t>14.06.2025</t>
  </si>
  <si>
    <t>12.05.2025</t>
  </si>
  <si>
    <t>143000142</t>
  </si>
  <si>
    <t>FCN-ACES</t>
  </si>
  <si>
    <t>31.05 &amp;31.06</t>
  </si>
  <si>
    <t>Prélevé suivant les échéances, soit 786 € X2</t>
  </si>
  <si>
    <t>3743-0425</t>
  </si>
  <si>
    <t>3744-0425</t>
  </si>
  <si>
    <t>16.06.2025</t>
  </si>
  <si>
    <t>3745-0425</t>
  </si>
  <si>
    <t>JPC250407, 250411 &amp; 250412</t>
  </si>
  <si>
    <t>3746-0425</t>
  </si>
  <si>
    <t>P/BBOR501889</t>
  </si>
  <si>
    <t>29.06.2025</t>
  </si>
  <si>
    <t>P/BBOR501896</t>
  </si>
  <si>
    <t>P/BBOR501897</t>
  </si>
  <si>
    <t>C.E.T</t>
  </si>
  <si>
    <t>P/BBOR501931</t>
  </si>
  <si>
    <t>19.05.2025</t>
  </si>
  <si>
    <t>18.06.2025</t>
  </si>
  <si>
    <t>JPC250502</t>
  </si>
  <si>
    <t>01.05.2025</t>
  </si>
  <si>
    <t>202505-0329</t>
  </si>
  <si>
    <t>Voitures Sté Mai</t>
  </si>
  <si>
    <t>202505-04450</t>
  </si>
  <si>
    <t>Prélevé - réajustement Km véhicule</t>
  </si>
  <si>
    <t>Payé le 13.05.2025</t>
  </si>
  <si>
    <t>Payé le 14.05.2025</t>
  </si>
  <si>
    <t>Payé le 15.05.2025</t>
  </si>
  <si>
    <t>Payé le 19.05.2025</t>
  </si>
  <si>
    <t>RC0425142</t>
  </si>
  <si>
    <t>RC0425141</t>
  </si>
  <si>
    <t>Annule facture nºRC0325140</t>
  </si>
  <si>
    <t>ANNULÉE SUITE AVOIR RC0425141</t>
  </si>
  <si>
    <t>Payé le 20.05.2025</t>
  </si>
  <si>
    <t>Payé le 20.05.2025 pour échéance</t>
  </si>
  <si>
    <t>JPC250410-Payé le 20.05.2025 pour échéance</t>
  </si>
  <si>
    <t>JPC250404-Payé le 20.05.2025 pour échéance</t>
  </si>
  <si>
    <t>Payé le 26.05.2025 pour échéance</t>
  </si>
  <si>
    <t>Payé le 26.05.2025 - Enfouissement PC Marolles</t>
  </si>
  <si>
    <t>Payé le 26.05.2025 pour échéance - JPC250414 &amp; JPC250415</t>
  </si>
  <si>
    <t>Payé le 26.05.2025</t>
  </si>
  <si>
    <t>Payé le 28.05.2025</t>
  </si>
  <si>
    <t>Payé le 30.05.2025</t>
  </si>
  <si>
    <t>Payé le 02.06.2025</t>
  </si>
  <si>
    <t>Payé le 02.06.2025-Prestations Mars EUREAUSOURCE MAROLLES</t>
  </si>
  <si>
    <r>
      <rPr>
        <b/>
        <sz val="11"/>
        <color rgb="FFFF0000"/>
        <rFont val="Eurostile"/>
      </rPr>
      <t>Payé le 02.06.2025-Déduit 1307,38 €, suite double règlement</t>
    </r>
    <r>
      <rPr>
        <b/>
        <sz val="11"/>
        <rFont val="Eurostile"/>
      </rPr>
      <t>-Prestation Mars DEFEAUS HERMES</t>
    </r>
  </si>
  <si>
    <t>Payé le 02.06.2025-JPC250416 &amp; JPC250418</t>
  </si>
  <si>
    <t>Payé le 02.06.2025-JPC250324, 250406, 250411, 250417 &amp; 250420</t>
  </si>
  <si>
    <t>Payé le 02.06.2025-Valorbat, JPC250409, JPC250413 &amp; JPC250419</t>
  </si>
  <si>
    <t>Payé le 02.06.2025-JPC250407 &amp; JPC250412</t>
  </si>
  <si>
    <t>FA009571</t>
  </si>
  <si>
    <t>JPC250513</t>
  </si>
  <si>
    <t>12.07.2025</t>
  </si>
  <si>
    <t>NDF Séverine Mai2025</t>
  </si>
  <si>
    <t>NDF JPC Mai 2025</t>
  </si>
  <si>
    <t>Payé le 01.06.2025</t>
  </si>
  <si>
    <t>JUIIN</t>
  </si>
  <si>
    <t>01.06.2025</t>
  </si>
  <si>
    <t>202506-01277</t>
  </si>
  <si>
    <t>Prélevé le 01.06.2025</t>
  </si>
  <si>
    <t>B2505147</t>
  </si>
  <si>
    <t>2505-0689</t>
  </si>
  <si>
    <t>15.07.2025</t>
  </si>
  <si>
    <t>JPC250503</t>
  </si>
  <si>
    <t>250501443</t>
  </si>
  <si>
    <t>3747-0525</t>
  </si>
  <si>
    <t>3748-0525</t>
  </si>
  <si>
    <t>JPC250505</t>
  </si>
  <si>
    <t>3749-0525</t>
  </si>
  <si>
    <t>JPC250506</t>
  </si>
  <si>
    <t>3750-0525</t>
  </si>
  <si>
    <t>JPC250507</t>
  </si>
  <si>
    <t>FA009570</t>
  </si>
  <si>
    <t>JPC250514</t>
  </si>
  <si>
    <t>3751-0525</t>
  </si>
  <si>
    <t>JPC250511</t>
  </si>
  <si>
    <t>3752-0525</t>
  </si>
  <si>
    <t>3753-0525</t>
  </si>
  <si>
    <t>3754-0525</t>
  </si>
  <si>
    <t>04.06.2025</t>
  </si>
  <si>
    <t>AKTO</t>
  </si>
  <si>
    <t>Payé par prélèvement</t>
  </si>
  <si>
    <t xml:space="preserve"> OPCO 2025</t>
  </si>
  <si>
    <t>23.05.2025</t>
  </si>
  <si>
    <t>FA114554</t>
  </si>
  <si>
    <t>BRM Avril 2025</t>
  </si>
  <si>
    <t>02.05.2025</t>
  </si>
  <si>
    <t>V/BBOR502215</t>
  </si>
  <si>
    <t>JPC250403 &amp; 250414</t>
  </si>
  <si>
    <t>01.07.2025</t>
  </si>
  <si>
    <t>V/BBOR502216</t>
  </si>
  <si>
    <t>JPC250324,0406,0409,0411,0417,0420</t>
  </si>
  <si>
    <t>Payé le 03.06.2025</t>
  </si>
  <si>
    <t>10.06.2025</t>
  </si>
  <si>
    <t>DEGENEVE</t>
  </si>
  <si>
    <t>Payé le 10.06.2025</t>
  </si>
  <si>
    <t>3755-0525</t>
  </si>
  <si>
    <t>JPC250504, 250508, 250509</t>
  </si>
  <si>
    <t>06.06.2025</t>
  </si>
  <si>
    <t>FA009653</t>
  </si>
  <si>
    <t>JPC250604</t>
  </si>
  <si>
    <t>21.07.2025</t>
  </si>
  <si>
    <t>3756-0525</t>
  </si>
  <si>
    <t>3757-0525</t>
  </si>
  <si>
    <t>JPC250512</t>
  </si>
  <si>
    <t>31.07.2025</t>
  </si>
  <si>
    <t>Payé le 13.06.2025</t>
  </si>
  <si>
    <t>Payé le 16.06.2025-TAF PAPI - AVRIL</t>
  </si>
  <si>
    <t>Payé le 16.06.2025 pour échéance-JPC250502</t>
  </si>
  <si>
    <t>232501218</t>
  </si>
  <si>
    <t>16.07.2025</t>
  </si>
  <si>
    <t>JPC250609</t>
  </si>
  <si>
    <t>RC0525143</t>
  </si>
  <si>
    <t>3758-0525</t>
  </si>
  <si>
    <t>3759-0525</t>
  </si>
  <si>
    <t>Prestations Avril - MAROLLES</t>
  </si>
  <si>
    <t xml:space="preserve">Prestations Avril - HERMES </t>
  </si>
  <si>
    <t>17.06.2025</t>
  </si>
  <si>
    <t>3760-0625</t>
  </si>
  <si>
    <t xml:space="preserve">GEMINI </t>
  </si>
  <si>
    <t>17.07.2025</t>
  </si>
  <si>
    <t>3761-0625</t>
  </si>
  <si>
    <t>FA009669</t>
  </si>
  <si>
    <t>20.06.2025</t>
  </si>
  <si>
    <t>3762-0625</t>
  </si>
  <si>
    <t>JPC250610</t>
  </si>
  <si>
    <t>3763-0625</t>
  </si>
  <si>
    <t>Annule la facture nº3734-0425</t>
  </si>
  <si>
    <t>Annulé par l'avoir nº3762-0625</t>
  </si>
  <si>
    <t>3764-0625</t>
  </si>
  <si>
    <t>JPC250601</t>
  </si>
  <si>
    <t>3765-0625</t>
  </si>
  <si>
    <t>JPC250608</t>
  </si>
  <si>
    <t>20.07.2025</t>
  </si>
  <si>
    <t>23.06.2025</t>
  </si>
  <si>
    <t>23.07.2025</t>
  </si>
  <si>
    <t>BIV-F-2506-0765</t>
  </si>
  <si>
    <t>2322501252</t>
  </si>
  <si>
    <t>Payé le 18.06.2025</t>
  </si>
  <si>
    <t>Payé le 19.06.2025 - AV nº3733</t>
  </si>
  <si>
    <t>Déduit le 19.06.2025 s/fac 3730</t>
  </si>
  <si>
    <t>Payé le 16.06.2025</t>
  </si>
  <si>
    <t>JPC250615</t>
  </si>
  <si>
    <t>15.08.2025</t>
  </si>
  <si>
    <t>3766-0625</t>
  </si>
  <si>
    <t>CARPAINT</t>
  </si>
  <si>
    <t>Payé le 24.06.2025</t>
  </si>
  <si>
    <t>26.06.2025</t>
  </si>
  <si>
    <t>3767-0625</t>
  </si>
  <si>
    <t>JPC250617</t>
  </si>
  <si>
    <t>10.07.2025</t>
  </si>
  <si>
    <t>FA00008506</t>
  </si>
  <si>
    <t>Payé le 30.06.2025-JPC250504, 250508, 250512</t>
  </si>
  <si>
    <t>Payé le 30.06.2025-JPC250511, 250513, 250514</t>
  </si>
  <si>
    <t>Payé le 30.06.2025-Prestation DEFEAUS AVRIL</t>
  </si>
  <si>
    <t>Payé le 30.06.2025-Prestation AVRIL EUREAU-SOURCES MAROLLES</t>
  </si>
  <si>
    <t>Payé le 30.06.2025</t>
  </si>
  <si>
    <t>Payé le 30.06.2025 pour échéance-Avoir nº501931 déduit</t>
  </si>
  <si>
    <t>Avoir s/facture P/BBOR501897 déduit le 30.06.2025</t>
  </si>
  <si>
    <t>NDF JPC JUIN 2025</t>
  </si>
  <si>
    <t>2322501327</t>
  </si>
  <si>
    <t>30.07.2025</t>
  </si>
  <si>
    <t>FA009689</t>
  </si>
  <si>
    <t>JPC250501</t>
  </si>
  <si>
    <t>10.08.2025</t>
  </si>
  <si>
    <t>202507-01241</t>
  </si>
  <si>
    <t>Pélevé le 01.07.2025</t>
  </si>
  <si>
    <t>3768-0625</t>
  </si>
  <si>
    <t>1398</t>
  </si>
  <si>
    <t>Payé le 01.07.2025</t>
  </si>
  <si>
    <t>3769-0525</t>
  </si>
  <si>
    <t>JPC250619</t>
  </si>
  <si>
    <t>3770-0625</t>
  </si>
  <si>
    <t>FA009678</t>
  </si>
  <si>
    <t>07.08.2025</t>
  </si>
  <si>
    <t>JPC250510</t>
  </si>
  <si>
    <t>ARFP-BAF POUBELLE BEAUVAIS</t>
  </si>
  <si>
    <t>JPC250606</t>
  </si>
  <si>
    <t>F_2025_06_1</t>
  </si>
  <si>
    <t>AGGLO BEAUVAIS-POUBELLES</t>
  </si>
  <si>
    <t>B2506194</t>
  </si>
  <si>
    <t>JPC250603,05,12,13,16&amp;21</t>
  </si>
  <si>
    <t>250601704</t>
  </si>
  <si>
    <t>3771-0625</t>
  </si>
  <si>
    <t>3772-0625</t>
  </si>
  <si>
    <t>3773-0625</t>
  </si>
  <si>
    <t>EUREAU SOURCES SAS - HERMES</t>
  </si>
  <si>
    <t>EUREAU SOURCES SAS -MAROLLES</t>
  </si>
  <si>
    <t>3774-0625</t>
  </si>
  <si>
    <t>Prestations du mois de Juin 2025</t>
  </si>
  <si>
    <t>02.07.2025</t>
  </si>
  <si>
    <t>FCN Beauvais</t>
  </si>
  <si>
    <t>Prélevé en 2 fois le 31.07 et le 31.08</t>
  </si>
  <si>
    <t>P/BBOR502957</t>
  </si>
  <si>
    <t>29.08.2025</t>
  </si>
  <si>
    <t>PRESTATION JUIN HERMES</t>
  </si>
  <si>
    <t>P/BBOR502956</t>
  </si>
  <si>
    <t>PRESTATION JUIN MAROLLES</t>
  </si>
  <si>
    <t>P/BBOR502475</t>
  </si>
  <si>
    <t>01.08.2025</t>
  </si>
  <si>
    <t>PRESTATION MAI MAROLLES</t>
  </si>
  <si>
    <t>3775-0625</t>
  </si>
  <si>
    <t>P/BBOR502474</t>
  </si>
  <si>
    <t>PRESTATION MAI HERMES</t>
  </si>
  <si>
    <t>26.05.2025</t>
  </si>
  <si>
    <t>25.06.2025</t>
  </si>
  <si>
    <t>Payé le 07.07.2025</t>
  </si>
  <si>
    <t>FA009547</t>
  </si>
  <si>
    <t>03.07.2025</t>
  </si>
  <si>
    <t>13.05.2025</t>
  </si>
  <si>
    <t>FAOO9529</t>
  </si>
  <si>
    <t>27.06.2025</t>
  </si>
  <si>
    <t>FR000206</t>
  </si>
  <si>
    <t>Avoir s/facture FA009393 déduit le 07.07.2025 s/FA009448</t>
  </si>
  <si>
    <t>F009448</t>
  </si>
  <si>
    <t>Payé le 07.07.2025-AV FR000206</t>
  </si>
  <si>
    <t>JPC250618 &amp; JPC250620</t>
  </si>
  <si>
    <t>15.09.2025</t>
  </si>
  <si>
    <t>09.07.2025</t>
  </si>
  <si>
    <t>JPC250702</t>
  </si>
  <si>
    <t>BIV VACHER</t>
  </si>
  <si>
    <t>BIV-F-2507-0841</t>
  </si>
  <si>
    <t>3776-0625</t>
  </si>
  <si>
    <t>3777-0625</t>
  </si>
  <si>
    <t>JPC250704</t>
  </si>
  <si>
    <t>FA009789</t>
  </si>
  <si>
    <t>23.08.2025</t>
  </si>
  <si>
    <t>3778-0725</t>
  </si>
  <si>
    <t>JPC250505 EXTRA COST</t>
  </si>
  <si>
    <t>2322501447</t>
  </si>
  <si>
    <t>14.08.2025</t>
  </si>
  <si>
    <t>NE PAS PAYER PB SUR LIVRAISON NEVEUX-JPC250704, JPC250607</t>
  </si>
  <si>
    <t>Payé le 08.07.2025</t>
  </si>
  <si>
    <t>Payé le 11.07.2025</t>
  </si>
  <si>
    <t>Payé le 15.07.2025</t>
  </si>
  <si>
    <t>JPC250607</t>
  </si>
  <si>
    <t>NEVEUX</t>
  </si>
  <si>
    <t>143000745</t>
  </si>
  <si>
    <t>Prélévement</t>
  </si>
  <si>
    <t>FCN Beauvais Social</t>
  </si>
  <si>
    <t>JPC250614 &amp; Prestation du mois de Mai</t>
  </si>
  <si>
    <t>JPC250615 PRESTATION DE JUIN</t>
  </si>
  <si>
    <t>Payé le 16.07.2025</t>
  </si>
  <si>
    <t xml:space="preserve">Prestation Mai </t>
  </si>
  <si>
    <t>Prestation Mai</t>
  </si>
  <si>
    <t>Payé le 16.07.2025-JPC250609</t>
  </si>
  <si>
    <t>3780-0725</t>
  </si>
  <si>
    <t>V/BBOR503226</t>
  </si>
  <si>
    <t>JPC250603,05,10,12,13,16,21</t>
  </si>
  <si>
    <t>3781-0725</t>
  </si>
  <si>
    <t>JPC250706</t>
  </si>
  <si>
    <t>17.08.2025</t>
  </si>
  <si>
    <t>3782-0725</t>
  </si>
  <si>
    <t>JPC250709</t>
  </si>
  <si>
    <t>08.07.2025</t>
  </si>
  <si>
    <t>FA009788</t>
  </si>
  <si>
    <t>22.08.2025</t>
  </si>
  <si>
    <t>18.07.2025</t>
  </si>
  <si>
    <t>ACHAT MAROLLES JUIN</t>
  </si>
  <si>
    <t>EUREAU SOURCES</t>
  </si>
  <si>
    <t>31.08.2025</t>
  </si>
  <si>
    <t>Payé le 18.07.2025</t>
  </si>
  <si>
    <t>B2506195</t>
  </si>
  <si>
    <t xml:space="preserve">JPC250614, 0615, 0610,018,0617, 0618BIS, 0620- NE PAS PAYER ATTENTE AVOIR </t>
  </si>
  <si>
    <t>Payé le 21.07.2025 pour échéance</t>
  </si>
  <si>
    <t xml:space="preserve">Payé le 21.07.2025   </t>
  </si>
  <si>
    <t>Payé le 21.07.2025 pour échéance - JPC250608, 250601, 250610</t>
  </si>
  <si>
    <t>3783-0725</t>
  </si>
  <si>
    <t>JPC250701</t>
  </si>
  <si>
    <t>JPC250703</t>
  </si>
  <si>
    <t>04.08.2025</t>
  </si>
  <si>
    <t>3785-0725</t>
  </si>
  <si>
    <t>3784-0725</t>
  </si>
  <si>
    <t>LARROSA</t>
  </si>
  <si>
    <t>21.08.2025</t>
  </si>
  <si>
    <t>3786-0725</t>
  </si>
  <si>
    <t>3787-0725</t>
  </si>
  <si>
    <t>05.09.2025</t>
  </si>
  <si>
    <t>05.09.2026</t>
  </si>
  <si>
    <t>22.07.2025</t>
  </si>
  <si>
    <t>3788-0725</t>
  </si>
  <si>
    <t>JPC250705</t>
  </si>
  <si>
    <t>ARFP - BAF PAPI</t>
  </si>
  <si>
    <t>24.07.2025</t>
  </si>
  <si>
    <t>JPC250712 TAF PAPI</t>
  </si>
  <si>
    <t>TRANSPORTEURS</t>
  </si>
  <si>
    <t xml:space="preserve">TRANSPORTEURS </t>
  </si>
  <si>
    <t>FRAIS GÉNÉRAUX</t>
  </si>
  <si>
    <t xml:space="preserve">JUILLET </t>
  </si>
  <si>
    <t xml:space="preserve">AOUT </t>
  </si>
  <si>
    <t xml:space="preserve">SEPTEMBRE </t>
  </si>
  <si>
    <t xml:space="preserve">OCTOBRE </t>
  </si>
  <si>
    <t xml:space="preserve">NOVEMBRE </t>
  </si>
  <si>
    <t xml:space="preserve">DECEMBRE </t>
  </si>
  <si>
    <t>CA 2024</t>
  </si>
  <si>
    <t>CA 2025</t>
  </si>
  <si>
    <t xml:space="preserve">% Évolution du CA </t>
  </si>
  <si>
    <t>Marge CO 2024</t>
  </si>
  <si>
    <t>Marge CO 2025</t>
  </si>
  <si>
    <t>% Évol M.CO</t>
  </si>
  <si>
    <t>AOÛT</t>
  </si>
  <si>
    <t>DÉCEMBRE</t>
  </si>
  <si>
    <t>Transporteurs</t>
  </si>
  <si>
    <t>Fournisseurs</t>
  </si>
  <si>
    <t>SYNTHÈSE C.A &amp; MARGE C0</t>
  </si>
  <si>
    <t>FNP</t>
  </si>
  <si>
    <t xml:space="preserve">FNP </t>
  </si>
  <si>
    <t>SYNTHÈSE ACHATS</t>
  </si>
  <si>
    <t>Déduit le 22.07.2025-Avoir s/facture nº3738-0425</t>
  </si>
  <si>
    <t>Payé le 22.07.2025 -Av nº3780</t>
  </si>
  <si>
    <t>28.07.2025</t>
  </si>
  <si>
    <t>NDF JPC JUILLET 2025</t>
  </si>
  <si>
    <t>Payé le 28.07.2025</t>
  </si>
  <si>
    <t>Payé le 28.07.2025 pour échéance</t>
  </si>
  <si>
    <t>Payé le 28.07.2025 pour échéance-AGGLO BEAUVAIS-POUBELLES</t>
  </si>
  <si>
    <t>Payé le 28.07.2025 pour échéance-JPC250603,05,12,13,16&amp;21</t>
  </si>
  <si>
    <t>Payé le 28.07.2025 pour échéance-JPC250604</t>
  </si>
  <si>
    <t>3789-0725</t>
  </si>
  <si>
    <t>JPC250714</t>
  </si>
  <si>
    <t>28.08.2025</t>
  </si>
  <si>
    <t>FAC000653</t>
  </si>
  <si>
    <t>CJ.COM</t>
  </si>
  <si>
    <t>V/BBOR503359</t>
  </si>
  <si>
    <t>30.08.2025</t>
  </si>
  <si>
    <t>V/BBOR503358</t>
  </si>
  <si>
    <t>BIV-F-2507-0854</t>
  </si>
  <si>
    <t>12.09.2025</t>
  </si>
  <si>
    <t>29.07.2025</t>
  </si>
  <si>
    <t>Annule la facture nº3782</t>
  </si>
  <si>
    <t>3790-0725</t>
  </si>
  <si>
    <t>3791-0725</t>
  </si>
  <si>
    <t>3792-0725</t>
  </si>
  <si>
    <t>FA009853</t>
  </si>
  <si>
    <t>07.09.2025</t>
  </si>
  <si>
    <t>3793-0725</t>
  </si>
  <si>
    <t>Avoir s/facture nº3707</t>
  </si>
  <si>
    <t>Annulé par avoir nº3793-0725-Transport sur enlèvement matières CHANEL</t>
  </si>
  <si>
    <t>3794-0725</t>
  </si>
  <si>
    <t>3795-0725</t>
  </si>
  <si>
    <t>JPC250717</t>
  </si>
  <si>
    <t>3796-0725</t>
  </si>
  <si>
    <t>JPC250715</t>
  </si>
  <si>
    <t>202508-17488</t>
  </si>
  <si>
    <t>Prélevement</t>
  </si>
  <si>
    <t>B2507138</t>
  </si>
  <si>
    <t>Payé le 30.07.2025</t>
  </si>
  <si>
    <t>Payé le 31.07.2025</t>
  </si>
  <si>
    <t>Payé le 04.08.2025</t>
  </si>
  <si>
    <t>3797-0725</t>
  </si>
  <si>
    <t>B2507139</t>
  </si>
  <si>
    <t>Facture annulée par avoir nºB2507169</t>
  </si>
  <si>
    <t>B2507169</t>
  </si>
  <si>
    <t>AVOIR s/facture B2507139</t>
  </si>
  <si>
    <t>B2507170</t>
  </si>
  <si>
    <t>Facture annulée par avoir nº3790</t>
  </si>
  <si>
    <t>Payé le 05.08.2025-PRESTATION MAI HERMES</t>
  </si>
  <si>
    <t>Payé le 05.08.2025-PRESTATION MAI MAROLLES</t>
  </si>
  <si>
    <t>Payé le 05.08.2025 pour échéance</t>
  </si>
  <si>
    <t>B2507265</t>
  </si>
  <si>
    <t>B2507267</t>
  </si>
  <si>
    <t>Payé le 06.08.2025</t>
  </si>
  <si>
    <t>Payé le 11.08.2025</t>
  </si>
  <si>
    <t>Payé le 11.08.2025-JPC250614, 0615, 0610,018,0617, 0618BIS, 0620</t>
  </si>
  <si>
    <t>Déduit le 11.08.2025 - AVOIR s/facture B2506195</t>
  </si>
  <si>
    <t>RC0725146</t>
  </si>
  <si>
    <t>DRV</t>
  </si>
  <si>
    <t>3798-0725</t>
  </si>
  <si>
    <t>JPC250707,08,10,13,16 &amp; 250718</t>
  </si>
  <si>
    <t>3799-0725</t>
  </si>
  <si>
    <t>JPC250711</t>
  </si>
  <si>
    <t>3800-0725</t>
  </si>
  <si>
    <t>JPC250713</t>
  </si>
  <si>
    <t>3801-0725</t>
  </si>
  <si>
    <t>Prestation du mois de Juillet</t>
  </si>
  <si>
    <t>EUREAU-SOURCES HERMES</t>
  </si>
  <si>
    <t>3802-0725</t>
  </si>
  <si>
    <t>EUREAU-SOURCES MAROLLES</t>
  </si>
  <si>
    <t>05.08.2025</t>
  </si>
  <si>
    <t>202508-24862</t>
  </si>
  <si>
    <t>Bureau JPC - Payé le 05.08.2025</t>
  </si>
  <si>
    <t>202508-24530</t>
  </si>
  <si>
    <t>MOBIFLEET restitution GLA</t>
  </si>
  <si>
    <t xml:space="preserve">MOBIFLEET </t>
  </si>
  <si>
    <t>Avoir s/facture 202508-17488</t>
  </si>
  <si>
    <t>202508-24529</t>
  </si>
  <si>
    <t>27.07.2025</t>
  </si>
  <si>
    <t>FA009856</t>
  </si>
  <si>
    <t>08.09.2025</t>
  </si>
  <si>
    <t>FA009792</t>
  </si>
  <si>
    <t>250702242</t>
  </si>
  <si>
    <t>13.08.2025</t>
  </si>
  <si>
    <t>FV000442</t>
  </si>
  <si>
    <t>Soldé par avoir nºFV000442 du 13.08.2025</t>
  </si>
  <si>
    <t>FA009935</t>
  </si>
  <si>
    <t>FA009929</t>
  </si>
  <si>
    <t>JPC250805</t>
  </si>
  <si>
    <t>18.09.2025</t>
  </si>
  <si>
    <t>P/BBOR503505</t>
  </si>
  <si>
    <t>PRESTATION MAROLLES JUILLET</t>
  </si>
  <si>
    <t>29.09.2025</t>
  </si>
  <si>
    <t>P/BBOR503504</t>
  </si>
  <si>
    <t>PRESTATION HERMES JUILLET</t>
  </si>
  <si>
    <t>FA009934</t>
  </si>
  <si>
    <t>JPC250811</t>
  </si>
  <si>
    <t>27.09.2025</t>
  </si>
  <si>
    <t>Payé le 23.08.2025</t>
  </si>
  <si>
    <t>Payé le 13.08.2025</t>
  </si>
  <si>
    <t>Payé le 15.08.2025</t>
  </si>
  <si>
    <t>Payé le 18.08.2025</t>
  </si>
  <si>
    <t>Payé le 19.08.2025</t>
  </si>
  <si>
    <t>3803-0725</t>
  </si>
  <si>
    <t>3804-0725</t>
  </si>
  <si>
    <t>JPC250712</t>
  </si>
  <si>
    <t>20.08.2025</t>
  </si>
  <si>
    <t>3805-0725</t>
  </si>
  <si>
    <t>JPC250804</t>
  </si>
  <si>
    <t>3806-0825</t>
  </si>
  <si>
    <t>20.09.2025</t>
  </si>
  <si>
    <t>3807-0825</t>
  </si>
  <si>
    <t>3808-0825</t>
  </si>
  <si>
    <t>JPC250802</t>
  </si>
  <si>
    <t>04.09.2025</t>
  </si>
  <si>
    <t>3809-0825</t>
  </si>
  <si>
    <t>JPC250815</t>
  </si>
  <si>
    <t>22.09.2025</t>
  </si>
  <si>
    <t>NDF JPC AOUT 2025</t>
  </si>
  <si>
    <t>FA009942</t>
  </si>
  <si>
    <t>04.10.2025</t>
  </si>
  <si>
    <t>26.08.2025</t>
  </si>
  <si>
    <t>3810-0825</t>
  </si>
  <si>
    <t>26.09.2025</t>
  </si>
  <si>
    <t>27.08.2025</t>
  </si>
  <si>
    <t>3811-0825</t>
  </si>
  <si>
    <t>JPC250814</t>
  </si>
  <si>
    <t>JPC250812</t>
  </si>
  <si>
    <t>01.09.2025</t>
  </si>
  <si>
    <t>202509-01125</t>
  </si>
  <si>
    <t>PRÉLEVÉ</t>
  </si>
  <si>
    <t>FA009956</t>
  </si>
  <si>
    <t>11.10.2025</t>
  </si>
  <si>
    <t>JPC250813</t>
  </si>
  <si>
    <t>Payé le 26.08.2025</t>
  </si>
  <si>
    <t>Payé le 27.08.2025-Complément facturation suite frais d'attente transport</t>
  </si>
  <si>
    <t>Payé le 29.08.2025</t>
  </si>
  <si>
    <t>Payé le 20.08.2025</t>
  </si>
  <si>
    <t>Payé le 22.08.2025</t>
  </si>
  <si>
    <t>Payé le 01.09.2025-JPC250707, 250708, 250710, 250713, 250716 &amp; 250718</t>
  </si>
  <si>
    <t>Payé le 01.09.2025-JPC250703, 250712 &amp; 12 BIS</t>
  </si>
  <si>
    <t>Payé le 01.09.2025-JPC250702,06,09,01,05,14,11,15 &amp; 250717</t>
  </si>
  <si>
    <t>3812-0825</t>
  </si>
  <si>
    <t>01.10.2025</t>
  </si>
  <si>
    <t xml:space="preserve">NDF Sév. 06, 07 &amp; 08.2025 </t>
  </si>
  <si>
    <t>Payé le 02.09.2025</t>
  </si>
  <si>
    <t xml:space="preserve">NDF JPC complément Aout </t>
  </si>
  <si>
    <t>Payé le 02.09.2025-PRESTATION JUIN HERMES</t>
  </si>
  <si>
    <t>Payé le 02.09.2025-PRESTATION JUIN MAROLLES</t>
  </si>
  <si>
    <t>3813-0825</t>
  </si>
  <si>
    <t>3814-0825</t>
  </si>
  <si>
    <t>JPC250807 &amp; JPC250808</t>
  </si>
  <si>
    <t>15.10.2025</t>
  </si>
  <si>
    <t>03.09.2025</t>
  </si>
  <si>
    <t>1 461</t>
  </si>
  <si>
    <t>Payé le 03.09.2025</t>
  </si>
  <si>
    <t>3815-0825</t>
  </si>
  <si>
    <t>JPC250816</t>
  </si>
  <si>
    <t>3816-0825</t>
  </si>
  <si>
    <t>Prestation du mois d'Aout</t>
  </si>
  <si>
    <t>3817-0825</t>
  </si>
  <si>
    <t>3818-0825</t>
  </si>
  <si>
    <t>JPC250817</t>
  </si>
  <si>
    <t>EUREAU-SOURCES ST.HIPPOLYTE</t>
  </si>
  <si>
    <t>JPC250803</t>
  </si>
  <si>
    <t>31.10.2025</t>
  </si>
  <si>
    <t>Avoir sur facture FA009856</t>
  </si>
  <si>
    <t>Payé le 08.09.2025</t>
  </si>
  <si>
    <t>Payé le 08.09.2025 pour échéance</t>
  </si>
  <si>
    <t>250802476</t>
  </si>
  <si>
    <t>30.09.2025</t>
  </si>
  <si>
    <t>B2508097</t>
  </si>
  <si>
    <t>COFICA BAIL DEF.</t>
  </si>
  <si>
    <t>09.09.2025</t>
  </si>
  <si>
    <t>JPC250905</t>
  </si>
  <si>
    <t>23.09.2025</t>
  </si>
  <si>
    <t>3819-0925</t>
  </si>
  <si>
    <t>10.09.2025</t>
  </si>
  <si>
    <t>3820-0925</t>
  </si>
  <si>
    <t>JPC250907</t>
  </si>
  <si>
    <t>10.10.2025</t>
  </si>
  <si>
    <t>JPC250904</t>
  </si>
  <si>
    <t>3821-0925</t>
  </si>
  <si>
    <t>3822-0925</t>
  </si>
  <si>
    <t>JPC250801</t>
  </si>
  <si>
    <t>PMG VÉOLIA</t>
  </si>
  <si>
    <t>PRESTATION MAROLLES AOUT</t>
  </si>
  <si>
    <t>PRESTATION HERMES AOUT</t>
  </si>
  <si>
    <t>30.10.2025</t>
  </si>
  <si>
    <t>P/BBOR504092</t>
  </si>
  <si>
    <t>P/BBOR509091</t>
  </si>
  <si>
    <t>Payé le 12.09.2025</t>
  </si>
  <si>
    <r>
      <t xml:space="preserve">Payé le 08.09.2025 172,70 €- </t>
    </r>
    <r>
      <rPr>
        <b/>
        <sz val="11"/>
        <color rgb="FFFF0000"/>
        <rFont val="Eurostile"/>
      </rPr>
      <t xml:space="preserve">Manque 3,52 € </t>
    </r>
    <r>
      <rPr>
        <b/>
        <sz val="11"/>
        <rFont val="Eurostile"/>
      </rPr>
      <t>! Refacturation de l'escompte suite retard de règlement</t>
    </r>
  </si>
  <si>
    <t>3779-0725</t>
  </si>
  <si>
    <t xml:space="preserve">Payé le 15.09.2025 pour échéance </t>
  </si>
  <si>
    <t>P/BBOR504311</t>
  </si>
  <si>
    <t>P/BBOR504312</t>
  </si>
  <si>
    <t>JPC250814 &amp; Chamant Aout</t>
  </si>
  <si>
    <t>JPC250703 &amp; Chamant Juillet</t>
  </si>
  <si>
    <t>23225011769</t>
  </si>
  <si>
    <t>Payé le 16.09.2025</t>
  </si>
  <si>
    <t>16.09.2025</t>
  </si>
  <si>
    <t>3823-0925</t>
  </si>
  <si>
    <t>Mois de Juillet - JPC250710 &amp; 250716</t>
  </si>
  <si>
    <t>B2508240</t>
  </si>
  <si>
    <t>FCN</t>
  </si>
  <si>
    <t>PRELEVEMENT</t>
  </si>
  <si>
    <t>PRELEVEMENT le 30.09 &amp; le 31.10.2025</t>
  </si>
  <si>
    <t>3824-0925</t>
  </si>
  <si>
    <t>JPC250913</t>
  </si>
  <si>
    <t>22.10.2025</t>
  </si>
  <si>
    <t>Payé le 15.09.2025</t>
  </si>
  <si>
    <t>Payé le 17.09.2025</t>
  </si>
  <si>
    <t>Payé le 18.09.2025</t>
  </si>
  <si>
    <t>Payé le 19.09.2025</t>
  </si>
  <si>
    <t>FA0110014</t>
  </si>
  <si>
    <t>16.10.2025</t>
  </si>
  <si>
    <t>FA010021</t>
  </si>
  <si>
    <t>JPC250810</t>
  </si>
  <si>
    <t>24.10.2025</t>
  </si>
  <si>
    <t>FV000445</t>
  </si>
  <si>
    <t>24.09.2025</t>
  </si>
  <si>
    <t>JPC250915</t>
  </si>
  <si>
    <t>3826-0925</t>
  </si>
  <si>
    <t>3825-0925</t>
  </si>
  <si>
    <t>25.09.2025</t>
  </si>
  <si>
    <t>Payé le 25.09.2025 - AV 903237</t>
  </si>
  <si>
    <t xml:space="preserve">EUREAU-SOURCES   </t>
  </si>
  <si>
    <t>Achat AOUT MAROLLES</t>
  </si>
  <si>
    <t>Achat AOUT HERMES</t>
  </si>
  <si>
    <t>3827-0925</t>
  </si>
  <si>
    <t>3828-0925</t>
  </si>
  <si>
    <t>JPC250902</t>
  </si>
  <si>
    <t>FA010037</t>
  </si>
  <si>
    <t>06.11.2025</t>
  </si>
  <si>
    <t>25.11.2025</t>
  </si>
  <si>
    <t>19.09.2025</t>
  </si>
  <si>
    <t>FA010035</t>
  </si>
  <si>
    <t>03.11.2025</t>
  </si>
  <si>
    <t>3829-0925</t>
  </si>
  <si>
    <t>29.10.2025</t>
  </si>
  <si>
    <t>JPC250916</t>
  </si>
  <si>
    <t>JPC250910</t>
  </si>
  <si>
    <t>ARFP TAF PAPI</t>
  </si>
  <si>
    <t>15.11.2025</t>
  </si>
  <si>
    <t>3830-0925</t>
  </si>
  <si>
    <t>JPC250912</t>
  </si>
  <si>
    <t>JPC250901</t>
  </si>
  <si>
    <t>ARFP TAF AGGLO BEAUVAIS</t>
  </si>
  <si>
    <t>Payé le 30.09.2025</t>
  </si>
  <si>
    <t>NDF Septembre JPC</t>
  </si>
  <si>
    <t>Payé le 22.09.2025</t>
  </si>
  <si>
    <t>Payé le 23.09.2025</t>
  </si>
  <si>
    <t>Déduit le 24.09.2025-Avoir sur facture 3798</t>
  </si>
  <si>
    <t>Payé le 24.09.2025 - AV3823-0925</t>
  </si>
  <si>
    <t>Payé le 25.09.2025</t>
  </si>
  <si>
    <t xml:space="preserve">Payé le 29.09.2025 - AV 3792-0725 -Frais de traitement </t>
  </si>
  <si>
    <t>Déduit le 29.09.2025 - Avoir s/facture nº3787</t>
  </si>
  <si>
    <t>Payé le 29.09.2025 - Frais de RECYCLAGE</t>
  </si>
  <si>
    <t>Payé le 30.09.2025 - JPC250807, 0802,  0808, 0809, 0816</t>
  </si>
  <si>
    <t>Déduit le 30.09.2025 - Avoir sur facture B2508240</t>
  </si>
  <si>
    <t>3831-0925</t>
  </si>
  <si>
    <t>JPC250918</t>
  </si>
  <si>
    <t>RC0825148</t>
  </si>
  <si>
    <t>28.09.2025</t>
  </si>
  <si>
    <t>202510-01273</t>
  </si>
  <si>
    <t>3832-0925</t>
  </si>
  <si>
    <t>JPC250919</t>
  </si>
  <si>
    <t>3833-0925</t>
  </si>
  <si>
    <t>JPC250920</t>
  </si>
  <si>
    <t>JPC250924</t>
  </si>
  <si>
    <t>3834-0925</t>
  </si>
  <si>
    <t>TTPLAST - REFAC. ESCOMPTE</t>
  </si>
  <si>
    <t>3835-0925</t>
  </si>
  <si>
    <t>JPC250921&amp;22</t>
  </si>
  <si>
    <t>3836-0925</t>
  </si>
  <si>
    <t>14.11.2025</t>
  </si>
  <si>
    <t>3837-0925</t>
  </si>
  <si>
    <t>JPC250911</t>
  </si>
  <si>
    <t>3838-0925</t>
  </si>
  <si>
    <t>FA0000001585</t>
  </si>
  <si>
    <t>ABBAPLAST</t>
  </si>
  <si>
    <t>RC0825149</t>
  </si>
  <si>
    <t>DVR</t>
  </si>
  <si>
    <t>Avoir sur fcture nºRC0825148</t>
  </si>
  <si>
    <t>Annulé par avoir RC0825149</t>
  </si>
  <si>
    <t>RC0825150</t>
  </si>
  <si>
    <t>2025_09_23</t>
  </si>
  <si>
    <t>V/BBOR504527</t>
  </si>
  <si>
    <t>JPC250703 CHAMANT JUILLET</t>
  </si>
  <si>
    <t>B2509255</t>
  </si>
  <si>
    <t>B2509254</t>
  </si>
  <si>
    <t>Payé le 01.10.2025</t>
  </si>
  <si>
    <t>Déduit le 01.10.2025</t>
  </si>
  <si>
    <t>Payé le 03.10.2025</t>
  </si>
  <si>
    <t>Payé le 06.102025</t>
  </si>
  <si>
    <t>Payé le 06.10.2025</t>
  </si>
  <si>
    <t>3839-0925</t>
  </si>
  <si>
    <t>JPC250903,0906,0908,0909,0917,0923,0925</t>
  </si>
  <si>
    <t>3840-0925</t>
  </si>
  <si>
    <t>JPC250910, 0914 &amp; JPC250917</t>
  </si>
  <si>
    <t>30.11.2025</t>
  </si>
  <si>
    <t>JPC250913, JPC250921, JPC250922</t>
  </si>
  <si>
    <t>3841-0925</t>
  </si>
  <si>
    <t>Prestations du mois de Septembre</t>
  </si>
  <si>
    <t>EUREAU SOURCES HERMES</t>
  </si>
  <si>
    <t>3842-0925</t>
  </si>
  <si>
    <t>30.09.20</t>
  </si>
  <si>
    <t>P/BBOR504562</t>
  </si>
  <si>
    <t>Prestations Marolles</t>
  </si>
  <si>
    <t>29.11.2025</t>
  </si>
  <si>
    <t>P/BBOR504560</t>
  </si>
  <si>
    <t>Prestations Hermes</t>
  </si>
  <si>
    <t>08.10.2025</t>
  </si>
  <si>
    <t>1 488</t>
  </si>
  <si>
    <t>Payé le 08.10.2025</t>
  </si>
  <si>
    <t>RC0925152</t>
  </si>
  <si>
    <t>JPC250918 &amp; JPC250919</t>
  </si>
  <si>
    <t>Payé le 13.10.2025</t>
  </si>
  <si>
    <t>Payé le 13.10.2025 pour échéance</t>
  </si>
  <si>
    <t>03.10.2025</t>
  </si>
  <si>
    <t>30/00907359</t>
  </si>
  <si>
    <t>CHATEAU d'EAU</t>
  </si>
  <si>
    <t>15.12.2025</t>
  </si>
  <si>
    <t>Racks PP - 1ER Trimestre 2025</t>
  </si>
  <si>
    <t>Participation TP s/JPC250913</t>
  </si>
  <si>
    <t>EUREAU SOURCES MONTEUX</t>
  </si>
  <si>
    <t>3843-0925</t>
  </si>
  <si>
    <t>Transport s/JPC250404</t>
  </si>
  <si>
    <t>EUREAU SOURCES TEISSIÈRES</t>
  </si>
  <si>
    <t>JPC250618</t>
  </si>
  <si>
    <t>Eureau sources HERMES</t>
  </si>
  <si>
    <t>Payé le 14.10.2025</t>
  </si>
  <si>
    <t>14.10.2025</t>
  </si>
  <si>
    <t>JPC251001</t>
  </si>
  <si>
    <t>3844-1025</t>
  </si>
  <si>
    <t>3845-1025</t>
  </si>
  <si>
    <t>JPC251007</t>
  </si>
  <si>
    <t>V/BBOR504892</t>
  </si>
  <si>
    <t>CHANEL SEPTEMBRE</t>
  </si>
  <si>
    <t>BIV-F-2509-1015</t>
  </si>
  <si>
    <t>FA010155</t>
  </si>
  <si>
    <t>24.11.2025</t>
  </si>
  <si>
    <t>07.10.2025</t>
  </si>
  <si>
    <t>FA010145</t>
  </si>
  <si>
    <t>21.11.2025</t>
  </si>
  <si>
    <t>755000371170</t>
  </si>
  <si>
    <t>COFICA BAIL</t>
  </si>
  <si>
    <t>Prélèvement du 06.10.2025</t>
  </si>
  <si>
    <t>Payé le 15.10.2025</t>
  </si>
  <si>
    <t>Payé le 16.10.2025</t>
  </si>
  <si>
    <t>Payé le 20.10.2025</t>
  </si>
  <si>
    <t>Payé le 20.10.2025 pour échéance - Déduire avoir nºFV000445</t>
  </si>
  <si>
    <t>Déduit le 20.10.2025 - Avoir s/facture nºFA010021</t>
  </si>
  <si>
    <t>251003150</t>
  </si>
  <si>
    <t>Payé le 21.10.2025, avoir 251003150 déduit - JPC250805,0804, 0811,0815,0814,0812,0813,0803</t>
  </si>
  <si>
    <t>Déduit le 21.101.2025 - À déduire de la facture nº250802476</t>
  </si>
  <si>
    <t>01.11.2025</t>
  </si>
  <si>
    <t>202511-01059</t>
  </si>
  <si>
    <t>23.10.2025</t>
  </si>
  <si>
    <t>FA010177</t>
  </si>
  <si>
    <t>JPC251012</t>
  </si>
  <si>
    <t>07.12.2025</t>
  </si>
  <si>
    <t>TEISSIERES AVRIL JPC250404</t>
  </si>
  <si>
    <t>Payé le 21.10.2025</t>
  </si>
  <si>
    <t>Payé le 23.10.2025</t>
  </si>
  <si>
    <t>Payé le 28.10.2025 pour échéance-JPC250903,0906,0908,0909,0917,0925</t>
  </si>
  <si>
    <t>Payé le 28.10.2025 pour échéance-JPC250901</t>
  </si>
  <si>
    <t>Payé le 28.10.2025 pour échéance-JPC250801, 0904,0907, 0810, 0912, 0902, 0913, 0911, 0915, 0916 0924, 0922, 0921 &amp; JPC250918</t>
  </si>
  <si>
    <t>3846-1025</t>
  </si>
  <si>
    <t>JPC251002</t>
  </si>
  <si>
    <t>VÉOLIA PMG</t>
  </si>
  <si>
    <t>3847-1025</t>
  </si>
  <si>
    <t>JPC251010</t>
  </si>
  <si>
    <t>3848-1025</t>
  </si>
  <si>
    <t>Bg-bgs tessieres JPC251005</t>
  </si>
  <si>
    <t>3849-1025</t>
  </si>
  <si>
    <t>JPC251019</t>
  </si>
  <si>
    <t>FA010196</t>
  </si>
  <si>
    <t>14.12.2025</t>
  </si>
  <si>
    <t>B2510242</t>
  </si>
  <si>
    <t>P/BBOR505089</t>
  </si>
  <si>
    <t xml:space="preserve">Prestations MAROLLES </t>
  </si>
  <si>
    <t>30.12.2025</t>
  </si>
  <si>
    <t>Prestations HERMES</t>
  </si>
  <si>
    <t>P/BBOR505088</t>
  </si>
  <si>
    <t>3850-1025</t>
  </si>
  <si>
    <t>Prestation du mois d'Octobre</t>
  </si>
  <si>
    <t>3851-1025</t>
  </si>
  <si>
    <t>28.10.20225</t>
  </si>
  <si>
    <t>755 000384260</t>
  </si>
  <si>
    <t>COFICABAIL</t>
  </si>
  <si>
    <t>Frais Séverine Sept/Octobre</t>
  </si>
  <si>
    <t>Payé le 05.11.2025</t>
  </si>
  <si>
    <t>Payé le 28.10.2025</t>
  </si>
  <si>
    <t>Payé le 30.10.2025</t>
  </si>
  <si>
    <t>Payé le 31.10.2025</t>
  </si>
  <si>
    <t>Payé le 03.10.2024</t>
  </si>
  <si>
    <t xml:space="preserve">Payé le 05.11.2025 - AVOIR Nº4527 </t>
  </si>
  <si>
    <t>Déduit le 05.11.2025 - Avoir s/facture nº504311</t>
  </si>
  <si>
    <t>JPC251003, 1006, 1011 &amp; JPC251015</t>
  </si>
  <si>
    <t>10250213</t>
  </si>
  <si>
    <t>JPC251013</t>
  </si>
  <si>
    <t>10.11.2025</t>
  </si>
  <si>
    <t>1 518</t>
  </si>
  <si>
    <t>DEGENÈVE</t>
  </si>
  <si>
    <t>FA010197</t>
  </si>
  <si>
    <t>JPC251008</t>
  </si>
  <si>
    <t>Prélèvements le 30.11 &amp; le 31.12</t>
  </si>
  <si>
    <t>Payé le 06.11.2025</t>
  </si>
  <si>
    <t>Payé le 11.11.2025</t>
  </si>
  <si>
    <t>B2509281</t>
  </si>
  <si>
    <t>Avoir s/facture nºB2509255</t>
  </si>
  <si>
    <r>
      <t>ATTENTION ne pas payer attente avoir s/T.GO-</t>
    </r>
    <r>
      <rPr>
        <b/>
        <sz val="11"/>
        <rFont val="Eurostile"/>
      </rPr>
      <t>JPC250905,0910,0919,0914,0912,0920</t>
    </r>
  </si>
  <si>
    <t>Payé le 14.11.2025</t>
  </si>
  <si>
    <t>07.11.2025</t>
  </si>
  <si>
    <t>FA010281</t>
  </si>
  <si>
    <t>JPC251106</t>
  </si>
  <si>
    <t>22.12.2025</t>
  </si>
  <si>
    <t>Payé le 13.11.2025</t>
  </si>
  <si>
    <t>Payé le 17.11.2025</t>
  </si>
  <si>
    <t>3853-1025</t>
  </si>
  <si>
    <t>3854-1025</t>
  </si>
  <si>
    <t>JPC251005 - LIVRAISON BIG-BAGS</t>
  </si>
  <si>
    <t>15.12.20205</t>
  </si>
  <si>
    <t>3855-1025</t>
  </si>
  <si>
    <t>3856-1025</t>
  </si>
  <si>
    <t>01.12.2025</t>
  </si>
  <si>
    <t>JPC251018</t>
  </si>
  <si>
    <t>3857-1025</t>
  </si>
  <si>
    <t>18.11.2025</t>
  </si>
  <si>
    <t>JPC251018 - TAF PAPI</t>
  </si>
  <si>
    <t>15.01.2025</t>
  </si>
  <si>
    <t>JPC251017</t>
  </si>
  <si>
    <t>3858-1025</t>
  </si>
  <si>
    <t xml:space="preserve">JPC251005 </t>
  </si>
  <si>
    <t>3859-1025</t>
  </si>
  <si>
    <t>JPC251005-VENTE BIG-BAGS</t>
  </si>
  <si>
    <t>3860-1025</t>
  </si>
  <si>
    <t>3861-1025</t>
  </si>
  <si>
    <t>JPC251009 &amp; JPC251011</t>
  </si>
  <si>
    <t>15,12.2025</t>
  </si>
  <si>
    <t>3862-1025</t>
  </si>
  <si>
    <t xml:space="preserve">JPC251009   </t>
  </si>
  <si>
    <t>20.11.2025</t>
  </si>
  <si>
    <t>V/BBOR5054474</t>
  </si>
  <si>
    <t>10.01.2026</t>
  </si>
  <si>
    <t>CHANEL Octobre &amp; JPC251010</t>
  </si>
  <si>
    <t>B2509282</t>
  </si>
  <si>
    <t>Payé le 20.11.2025-JPC250905,0910,0919,0914,0912,0920</t>
  </si>
  <si>
    <t>Payé le 18.11.2025</t>
  </si>
  <si>
    <t>3863-1125</t>
  </si>
  <si>
    <t>JPC251102</t>
  </si>
  <si>
    <t>MABITAL</t>
  </si>
  <si>
    <t>3864-125</t>
  </si>
  <si>
    <t>JPC251103</t>
  </si>
  <si>
    <t>31.12.2025</t>
  </si>
  <si>
    <t>3865-1125</t>
  </si>
  <si>
    <t>JPC251107</t>
  </si>
  <si>
    <t>08.12.2025</t>
  </si>
  <si>
    <t>3866-1125</t>
  </si>
  <si>
    <t>24.12.2025</t>
  </si>
  <si>
    <t>RC MMA</t>
  </si>
  <si>
    <t>PREST'ASSUR</t>
  </si>
  <si>
    <t>Payé le 25.11.2025</t>
  </si>
  <si>
    <t>3867-1125</t>
  </si>
  <si>
    <t>Avoir total s/facture vente Octobre</t>
  </si>
  <si>
    <t>Avoir s/facture nº3852-1025</t>
  </si>
  <si>
    <t>3868-1125</t>
  </si>
  <si>
    <t>3869-1125</t>
  </si>
  <si>
    <t>Avoir total s/facture vente Septembre</t>
  </si>
  <si>
    <t>Avoir s/facture nº3839-0925</t>
  </si>
  <si>
    <t>3870-1125</t>
  </si>
  <si>
    <t>202512-01029</t>
  </si>
  <si>
    <t>x</t>
  </si>
  <si>
    <t>26.11.2025</t>
  </si>
  <si>
    <t>3871-1125</t>
  </si>
  <si>
    <t>26.12.2025</t>
  </si>
  <si>
    <t>JPC251110</t>
  </si>
  <si>
    <t>Déjà payé sur Proforma le 15.07.25</t>
  </si>
  <si>
    <t>FA010305</t>
  </si>
  <si>
    <t>27.11.2025</t>
  </si>
  <si>
    <t>JPC2511109</t>
  </si>
  <si>
    <t>28.11.2025</t>
  </si>
  <si>
    <t>3872-1125</t>
  </si>
  <si>
    <t>SL251201</t>
  </si>
  <si>
    <t>28.12.2025</t>
  </si>
  <si>
    <t>NOVEMBRE 2025</t>
  </si>
  <si>
    <t>OCTOBRE 2025</t>
  </si>
  <si>
    <t>B2511126</t>
  </si>
  <si>
    <t>253.414</t>
  </si>
  <si>
    <t>21.12.2025</t>
  </si>
  <si>
    <t>JPC251109</t>
  </si>
  <si>
    <t>Payé le 27.11.2025</t>
  </si>
  <si>
    <t>Pay</t>
  </si>
  <si>
    <t>Payé le 28.11.2025</t>
  </si>
  <si>
    <t>Annulé par avoir nº3867</t>
  </si>
  <si>
    <t>Annulé par avoir nº3869</t>
  </si>
  <si>
    <t>Payé le 01.12.2025</t>
  </si>
  <si>
    <t>FV000452</t>
  </si>
  <si>
    <t>FV000451</t>
  </si>
  <si>
    <t>Déduit s/FA010155</t>
  </si>
  <si>
    <t>Déduit s/FA009426</t>
  </si>
  <si>
    <t>Payé le 01.12.2025 - AVFV00451</t>
  </si>
  <si>
    <t>Payé le 01.12.2025 - AV FV000452</t>
  </si>
  <si>
    <t>Payé le 01.12.2025-JPC251003, 06, 09, 011, 014, 015 &amp; 018</t>
  </si>
  <si>
    <t xml:space="preserve">ARFP </t>
  </si>
  <si>
    <t>F-2025-11-2</t>
  </si>
  <si>
    <t>3873-1125</t>
  </si>
  <si>
    <t>Prestations du mois de Novembre</t>
  </si>
  <si>
    <t>3874-1125</t>
  </si>
  <si>
    <t>3875-1125</t>
  </si>
  <si>
    <t>3876-1125</t>
  </si>
  <si>
    <t>JPC251105, 1108, 1111</t>
  </si>
  <si>
    <t>3877-1125</t>
  </si>
  <si>
    <t>JPC251112</t>
  </si>
  <si>
    <t>NOVALY</t>
  </si>
  <si>
    <t>3878-1125</t>
  </si>
  <si>
    <t>3879-1125</t>
  </si>
  <si>
    <t>JPC251101</t>
  </si>
  <si>
    <t>P/BBOR505670</t>
  </si>
  <si>
    <t>Prestation HERMES Novembre</t>
  </si>
  <si>
    <t>Prestation Marolles Novembre</t>
  </si>
  <si>
    <t>P/BBOR505669</t>
  </si>
  <si>
    <t>04.12.2025</t>
  </si>
  <si>
    <t>1 534</t>
  </si>
  <si>
    <t>Payé le 04.12.2025</t>
  </si>
  <si>
    <t>05.12.2025</t>
  </si>
  <si>
    <t>3880-1225</t>
  </si>
  <si>
    <t>SL251101</t>
  </si>
  <si>
    <t>04.01.2026</t>
  </si>
  <si>
    <t>3881-1225</t>
  </si>
  <si>
    <t>JPC251201</t>
  </si>
  <si>
    <t>Payé le 08.12.2025</t>
  </si>
  <si>
    <t>21.10.2025</t>
  </si>
  <si>
    <t>FA0101173</t>
  </si>
  <si>
    <t>15.01.2026</t>
  </si>
  <si>
    <t>09.12.2025</t>
  </si>
  <si>
    <t>3882-1225</t>
  </si>
  <si>
    <t>JPC251105, JPC251108</t>
  </si>
  <si>
    <t>12.11.2025</t>
  </si>
  <si>
    <t>FA010285</t>
  </si>
  <si>
    <t>27.12.2025</t>
  </si>
  <si>
    <t>251003358</t>
  </si>
  <si>
    <t xml:space="preserve">Payé le 10.12.2025-JPC251001, JPC251007, JPC251005,JPC251002, JPC251010, JPC251012, JPC251013, JPC251019, JPC251008, JPC251017, </t>
  </si>
  <si>
    <t>Facturtion PET et PS CARTON-SFP</t>
  </si>
  <si>
    <t>FA010399</t>
  </si>
  <si>
    <t>12.12.2025</t>
  </si>
  <si>
    <t>3883-1225</t>
  </si>
  <si>
    <t>3884-1225</t>
  </si>
  <si>
    <t>Avoir s/fature 3876 - inversion PV</t>
  </si>
  <si>
    <t>Facture SFP novembre</t>
  </si>
  <si>
    <t>03.12.2025</t>
  </si>
  <si>
    <t>FA010405</t>
  </si>
  <si>
    <t>3885-1225</t>
  </si>
  <si>
    <t>JPC251204</t>
  </si>
  <si>
    <t>P/BBOR505997</t>
  </si>
  <si>
    <t>JPC251105,1107,1108,1111</t>
  </si>
  <si>
    <t>17.01.2026</t>
  </si>
  <si>
    <t>Payé le 12.12.2025</t>
  </si>
  <si>
    <t>Payé le 02.12.2025</t>
  </si>
  <si>
    <t>12.01.2026</t>
  </si>
  <si>
    <t>29.01.2026</t>
  </si>
  <si>
    <t>Payé le 15.12.2026</t>
  </si>
  <si>
    <t>Payé le 15.12.2025</t>
  </si>
  <si>
    <t>11.12.2025</t>
  </si>
  <si>
    <t>FA010420</t>
  </si>
  <si>
    <t>25.01.2026</t>
  </si>
  <si>
    <t>Payé le 16.12.2025</t>
  </si>
  <si>
    <t>Payé le 18.12.2025</t>
  </si>
  <si>
    <t>30.01.2026</t>
  </si>
  <si>
    <t>08.01.2026</t>
  </si>
  <si>
    <t>Payé le 22.12.2025</t>
  </si>
  <si>
    <t>Payé le 22.12.2025 - JPC251109</t>
  </si>
  <si>
    <t>3886-1225</t>
  </si>
  <si>
    <t>JPC251203</t>
  </si>
  <si>
    <t>3887-1225</t>
  </si>
  <si>
    <t>JPC251208</t>
  </si>
  <si>
    <t>3888-1225</t>
  </si>
  <si>
    <t>31.01.2026</t>
  </si>
  <si>
    <t>22.01.2026</t>
  </si>
  <si>
    <t>15.03.2026</t>
  </si>
  <si>
    <t>3889-1225</t>
  </si>
  <si>
    <t>JPC251212</t>
  </si>
  <si>
    <t>3890-1225</t>
  </si>
  <si>
    <t>JPC251202, JPC251207</t>
  </si>
  <si>
    <t>23.12.2025</t>
  </si>
  <si>
    <t>JPC251206 - TAF PAPI</t>
  </si>
  <si>
    <t>3891-1225</t>
  </si>
  <si>
    <t>15.02.2026</t>
  </si>
  <si>
    <t>29.12.2025</t>
  </si>
  <si>
    <t>3892-1225</t>
  </si>
  <si>
    <t>JPC251213</t>
  </si>
  <si>
    <t>2560.80</t>
  </si>
  <si>
    <t>Le 24.12.2025</t>
  </si>
  <si>
    <t>Payé le 29.12.2025</t>
  </si>
  <si>
    <t>Payé le 29.12.2025 - JPC251106, 1103, 1102, 1110, 1101</t>
  </si>
  <si>
    <t>Payé le 29.12.2025 - JPC251104</t>
  </si>
  <si>
    <t>Payé le 29.12.2025 - JPC251105, JPC251108, JPC251107, JPC251111, JPC251112</t>
  </si>
  <si>
    <t>P/BBOR506207</t>
  </si>
  <si>
    <t>Prestations MAROLLES Décembre</t>
  </si>
  <si>
    <t>28.02.2026</t>
  </si>
  <si>
    <t>P/BBOR506208</t>
  </si>
  <si>
    <t>Prestations HERMES Décembre</t>
  </si>
  <si>
    <t>3893-1225</t>
  </si>
  <si>
    <t>Prestations du mois de Décembre</t>
  </si>
  <si>
    <t>3894-1225</t>
  </si>
  <si>
    <t>NDF JPC</t>
  </si>
  <si>
    <t>Payé le 01.01.2025</t>
  </si>
  <si>
    <t>3895-1225</t>
  </si>
  <si>
    <t>JPC251211</t>
  </si>
  <si>
    <t>3896-1225</t>
  </si>
  <si>
    <t>JPC251214</t>
  </si>
  <si>
    <t>DECEMBRE 2025</t>
  </si>
  <si>
    <t>B2512152</t>
  </si>
  <si>
    <t>755000410702</t>
  </si>
  <si>
    <t>Payé le 24.12.2025</t>
  </si>
  <si>
    <t>Payé le 31.12.2025</t>
  </si>
  <si>
    <t>Payé 02.01.2026</t>
  </si>
  <si>
    <t>Payé le 02.01.2026</t>
  </si>
  <si>
    <t>EDE48595393</t>
  </si>
  <si>
    <t>MMA PRESTASSUR</t>
  </si>
  <si>
    <t>01.01.2026</t>
  </si>
  <si>
    <t>17.12.2025</t>
  </si>
  <si>
    <t>FA010431</t>
  </si>
  <si>
    <t>JPC251205</t>
  </si>
  <si>
    <t>FA010444</t>
  </si>
  <si>
    <t>07.02.2026</t>
  </si>
  <si>
    <t>FA010447</t>
  </si>
  <si>
    <t>13.02.2026</t>
  </si>
  <si>
    <t>NDF SÉVERINE - NOV/DÉC</t>
  </si>
  <si>
    <t>Payé le 07.01.2026</t>
  </si>
  <si>
    <t>Payé le 08.01.2026</t>
  </si>
  <si>
    <t>Payé le 12.01.2026</t>
  </si>
  <si>
    <t>3897-1225</t>
  </si>
  <si>
    <t>JPC251206, 1209 &amp; 1210</t>
  </si>
  <si>
    <t>Payé le 19.01.2025</t>
  </si>
  <si>
    <t>Annulé par AV3883-1225</t>
  </si>
  <si>
    <t>Payé le 19.01.2026</t>
  </si>
  <si>
    <t>Déduit le 19.01.2026Avoir s/facture nº903302</t>
  </si>
  <si>
    <t>3899-1225</t>
  </si>
  <si>
    <t>Facturation frais NCF PTF OCTOBRE</t>
  </si>
  <si>
    <t>3900-1225</t>
  </si>
  <si>
    <t>JPC251208, 251210 &amp; 251211</t>
  </si>
  <si>
    <t>2025-11-0881</t>
  </si>
  <si>
    <t>12.01.2025</t>
  </si>
  <si>
    <t>Payé le 21.01.2025</t>
  </si>
  <si>
    <t>Payé le 26.01.2026</t>
  </si>
  <si>
    <t>Payé le 14.01.2026</t>
  </si>
  <si>
    <t>FA010425</t>
  </si>
  <si>
    <t>JCP251203</t>
  </si>
  <si>
    <t>26.01.2025</t>
  </si>
  <si>
    <t>Facture d'annulation de l'avoir 23225011769</t>
  </si>
  <si>
    <t>01.11.2026</t>
  </si>
  <si>
    <t>PAYER 1920 € correspondant : 2316 € - AV 2322502214 de 396 € ! suite PB SUR LIVRAISON NEVEUX-JPC250704, JPC250607</t>
  </si>
  <si>
    <t>AVOIR déduit S/Facture 2322501447</t>
  </si>
  <si>
    <t>Avoir S/Facture nº2322501447 annulé suite fact.2322502213</t>
  </si>
  <si>
    <t>31/057/11771</t>
  </si>
  <si>
    <t>NE PAS PAYER ATTENTE D'UM AVOIR DE 450€</t>
  </si>
  <si>
    <t>BRM Septembre Chateau d'Eau</t>
  </si>
  <si>
    <t>Payé le 28.01.2026</t>
  </si>
  <si>
    <t>Payé le 30.01.2026</t>
  </si>
  <si>
    <t>Payé le 02.02.2026</t>
  </si>
  <si>
    <t>Payé le 02.02.2026-JPC251202, JPC251206, JPC251207</t>
  </si>
  <si>
    <t>Payé le 02.02.2026-JPC251214, 13,11,12,05,10,09,03,08,04,01 &amp; SL251201</t>
  </si>
  <si>
    <t>Payé le 04.02.2026</t>
  </si>
  <si>
    <t>Payé le 05.02.2026</t>
  </si>
  <si>
    <t>Payé le 09.02.2026</t>
  </si>
  <si>
    <t>Payé le 16.02.2026</t>
  </si>
  <si>
    <t>Payé le 17.02.2026</t>
  </si>
  <si>
    <t>Payé le 27.02.2026</t>
  </si>
  <si>
    <t>Payé le 02.03.2026</t>
  </si>
  <si>
    <t>Payé le 03.03.2026</t>
  </si>
  <si>
    <t>Déduit le 25.09.2025 s/facture nº903184</t>
  </si>
  <si>
    <t>755 000333458</t>
  </si>
  <si>
    <t>JPC250317 &amp; 18</t>
  </si>
  <si>
    <t>3852-1025</t>
  </si>
  <si>
    <t>TAFANEL</t>
  </si>
  <si>
    <t>Payé le 19.03.2026</t>
  </si>
  <si>
    <t>06.02.2026</t>
  </si>
  <si>
    <t>Payé le 24.03.2026</t>
  </si>
  <si>
    <t>CULLIGAN</t>
  </si>
  <si>
    <t>Payé le 09.04.2026</t>
  </si>
  <si>
    <t>Annulé par avoir 3969-0426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</si>
</sst>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2"/>
      <color theme="1"/>
      <name val="Aptos Narrow"/>
      <family val="2"/>
      <scheme val="minor"/>
    </font>
    <font>
      <sz val="9"/>
      <color theme="1"/>
      <name val="Avenir Next Regular"/>
    </font>
    <font>
      <b/>
      <sz val="9"/>
      <name val="Avenir Next Regular"/>
    </font>
    <font>
      <sz val="9"/>
      <name val="Avenir Next Regular"/>
    </font>
    <font>
      <sz val="10"/>
      <color theme="1"/>
      <name val="Aptos Narrow"/>
      <family val="2"/>
      <scheme val="minor"/>
    </font>
    <font>
      <b/>
      <sz val="10"/>
      <color rgb="FFFF000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name val="Avenir Next Regular"/>
    </font>
    <font>
      <sz val="10"/>
      <name val="Avenir Next Regular"/>
    </font>
    <font>
      <sz val="10"/>
      <name val="Aptos Narrow"/>
      <family val="2"/>
      <scheme val="minor"/>
    </font>
    <font>
      <sz val="10"/>
      <color theme="1"/>
      <name val="Avenir Next Regular"/>
    </font>
    <font>
      <sz val="11"/>
      <name val="Avenir Next Regular"/>
    </font>
    <font>
      <b/>
      <sz val="10"/>
      <color rgb="FFFF0000"/>
      <name val="Avenir Next Regular"/>
    </font>
    <font>
      <sz val="8"/>
      <name val="Aptos Narrow"/>
      <family val="2"/>
      <scheme val="minor"/>
    </font>
    <font>
      <b/>
      <sz val="9"/>
      <color rgb="FFFF0000"/>
      <name val="Avenir Next Regular"/>
    </font>
    <font>
      <sz val="11"/>
      <name val="Eurostile"/>
    </font>
    <font>
      <sz val="11"/>
      <color theme="1"/>
      <name val="Eurostile"/>
    </font>
    <font>
      <b/>
      <sz val="11"/>
      <name val="Eurostile"/>
    </font>
    <font>
      <b/>
      <sz val="11"/>
      <color rgb="FFFF0000"/>
      <name val="Eurostile"/>
    </font>
    <font>
      <sz val="11"/>
      <color theme="1"/>
      <name val="Avenir Next Regular"/>
    </font>
    <font>
      <b/>
      <sz val="11"/>
      <color theme="1"/>
      <name val="Eurostile"/>
    </font>
    <font>
      <sz val="11"/>
      <color rgb="FFFF0000"/>
      <name val="Eurostile"/>
    </font>
    <font>
      <i/>
      <sz val="11"/>
      <name val="Eurostile"/>
    </font>
    <font>
      <b/>
      <sz val="14"/>
      <color theme="1"/>
      <name val="Eurostile"/>
    </font>
    <font>
      <b/>
      <i/>
      <sz val="11"/>
      <color theme="1"/>
      <name val="Eurostile"/>
    </font>
    <font>
      <b/>
      <i/>
      <sz val="11"/>
      <color rgb="FFFF0000"/>
      <name val="Eurostile"/>
    </font>
    <font>
      <b/>
      <i/>
      <sz val="11"/>
      <name val="Eurostile"/>
    </font>
    <font>
      <b/>
      <sz val="12"/>
      <name val="Eurostile"/>
    </font>
    <font>
      <sz val="12"/>
      <name val="Avenir Next Regular"/>
    </font>
    <font>
      <sz val="12"/>
      <color theme="0"/>
      <name val="Aptos Narrow"/>
      <family val="2"/>
      <scheme val="minor"/>
    </font>
    <font>
      <b/>
      <sz val="16"/>
      <name val="Eurostile"/>
    </font>
    <font>
      <sz val="12"/>
      <color theme="1"/>
      <name val="Eurostile"/>
    </font>
    <font>
      <sz val="12"/>
      <name val="Eurostile"/>
    </font>
    <font>
      <b/>
      <sz val="14"/>
      <name val="Eurostile"/>
    </font>
    <font>
      <sz val="14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2"/>
      <color theme="1"/>
      <name val="Eurostile"/>
    </font>
    <font>
      <b/>
      <sz val="11"/>
      <name val="Avenir Next Regula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medium">
        <color indexed="64"/>
      </bottom>
      <diagonal/>
    </border>
    <border>
      <left style="thin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">
        <color indexed="64"/>
      </bottom>
      <diagonal/>
    </border>
    <border>
      <left style="thin">
        <color indexed="64"/>
      </left>
      <right/>
      <top style="dashDot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Dot">
        <color indexed="64"/>
      </bottom>
      <diagonal/>
    </border>
    <border>
      <left style="thin">
        <color indexed="64"/>
      </left>
      <right/>
      <top style="dashDot">
        <color indexed="64"/>
      </top>
      <bottom style="dashDot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/>
      <top style="dashDotDot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/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/>
      <top style="dashDot">
        <color indexed="64"/>
      </top>
      <bottom/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dashDot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4" borderId="0" xfId="0" applyFont="1" applyFill="1"/>
    <xf numFmtId="0" fontId="6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5" fillId="4" borderId="0" xfId="0" applyFont="1" applyFill="1"/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0" fontId="6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8" fillId="0" borderId="0" xfId="0" applyFont="1"/>
    <xf numFmtId="0" fontId="8" fillId="4" borderId="0" xfId="0" applyFont="1" applyFill="1"/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vertical="center"/>
    </xf>
    <xf numFmtId="49" fontId="14" fillId="0" borderId="8" xfId="0" applyNumberFormat="1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2" fontId="14" fillId="0" borderId="8" xfId="0" applyNumberFormat="1" applyFont="1" applyBorder="1" applyAlignment="1">
      <alignment horizontal="right" vertical="center"/>
    </xf>
    <xf numFmtId="0" fontId="14" fillId="0" borderId="8" xfId="0" applyFont="1" applyBorder="1" applyAlignment="1">
      <alignment horizontal="center" vertical="center" wrapText="1"/>
    </xf>
    <xf numFmtId="14" fontId="11" fillId="0" borderId="44" xfId="0" applyNumberFormat="1" applyFont="1" applyBorder="1" applyAlignment="1">
      <alignment vertical="center"/>
    </xf>
    <xf numFmtId="0" fontId="11" fillId="0" borderId="45" xfId="0" applyFont="1" applyBorder="1" applyAlignment="1">
      <alignment horizontal="left" vertical="center"/>
    </xf>
    <xf numFmtId="0" fontId="11" fillId="0" borderId="45" xfId="0" applyFont="1" applyBorder="1" applyAlignment="1">
      <alignment horizontal="left" wrapText="1"/>
    </xf>
    <xf numFmtId="14" fontId="11" fillId="0" borderId="45" xfId="0" applyNumberFormat="1" applyFont="1" applyBorder="1" applyAlignment="1">
      <alignment vertical="center"/>
    </xf>
    <xf numFmtId="14" fontId="11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2" fontId="11" fillId="0" borderId="0" xfId="0" applyNumberFormat="1" applyFont="1"/>
    <xf numFmtId="0" fontId="10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9" fillId="4" borderId="0" xfId="0" applyFont="1" applyFill="1"/>
    <xf numFmtId="0" fontId="17" fillId="0" borderId="0" xfId="0" applyFont="1"/>
    <xf numFmtId="0" fontId="15" fillId="0" borderId="0" xfId="0" applyFont="1"/>
    <xf numFmtId="0" fontId="19" fillId="0" borderId="0" xfId="0" applyFont="1"/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 wrapText="1"/>
    </xf>
    <xf numFmtId="2" fontId="18" fillId="0" borderId="8" xfId="0" applyNumberFormat="1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2" fontId="18" fillId="0" borderId="9" xfId="0" applyNumberFormat="1" applyFont="1" applyBorder="1" applyAlignment="1">
      <alignment vertical="center"/>
    </xf>
    <xf numFmtId="0" fontId="20" fillId="6" borderId="12" xfId="0" applyFont="1" applyFill="1" applyBorder="1"/>
    <xf numFmtId="0" fontId="20" fillId="6" borderId="11" xfId="0" applyFont="1" applyFill="1" applyBorder="1"/>
    <xf numFmtId="0" fontId="20" fillId="6" borderId="14" xfId="0" applyFont="1" applyFill="1" applyBorder="1"/>
    <xf numFmtId="0" fontId="20" fillId="6" borderId="15" xfId="0" applyFont="1" applyFill="1" applyBorder="1"/>
    <xf numFmtId="0" fontId="20" fillId="2" borderId="17" xfId="0" applyFont="1" applyFill="1" applyBorder="1"/>
    <xf numFmtId="0" fontId="20" fillId="2" borderId="18" xfId="0" applyFont="1" applyFill="1" applyBorder="1"/>
    <xf numFmtId="4" fontId="20" fillId="2" borderId="19" xfId="0" applyNumberFormat="1" applyFont="1" applyFill="1" applyBorder="1" applyAlignment="1">
      <alignment horizontal="center" vertical="center"/>
    </xf>
    <xf numFmtId="0" fontId="22" fillId="0" borderId="0" xfId="0" applyFont="1"/>
    <xf numFmtId="0" fontId="19" fillId="0" borderId="0" xfId="0" applyFont="1" applyAlignment="1">
      <alignment wrapText="1"/>
    </xf>
    <xf numFmtId="2" fontId="18" fillId="0" borderId="8" xfId="0" applyNumberFormat="1" applyFont="1" applyBorder="1" applyAlignment="1">
      <alignment horizontal="right" vertical="center"/>
    </xf>
    <xf numFmtId="49" fontId="18" fillId="0" borderId="8" xfId="0" applyNumberFormat="1" applyFont="1" applyBorder="1" applyAlignment="1">
      <alignment vertical="center"/>
    </xf>
    <xf numFmtId="14" fontId="18" fillId="0" borderId="21" xfId="0" applyNumberFormat="1" applyFont="1" applyBorder="1" applyAlignment="1">
      <alignment vertical="center"/>
    </xf>
    <xf numFmtId="0" fontId="18" fillId="0" borderId="20" xfId="0" applyFont="1" applyBorder="1" applyAlignment="1">
      <alignment horizontal="left" vertical="center" wrapText="1"/>
    </xf>
    <xf numFmtId="14" fontId="18" fillId="0" borderId="8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25" fillId="0" borderId="0" xfId="0" applyFont="1"/>
    <xf numFmtId="14" fontId="18" fillId="0" borderId="9" xfId="0" applyNumberFormat="1" applyFont="1" applyBorder="1" applyAlignment="1">
      <alignment horizontal="center" vertical="center"/>
    </xf>
    <xf numFmtId="2" fontId="18" fillId="0" borderId="9" xfId="0" applyNumberFormat="1" applyFont="1" applyBorder="1" applyAlignment="1">
      <alignment horizontal="right" vertical="center"/>
    </xf>
    <xf numFmtId="0" fontId="18" fillId="0" borderId="0" xfId="0" applyFont="1" applyAlignment="1">
      <alignment wrapText="1"/>
    </xf>
    <xf numFmtId="0" fontId="18" fillId="0" borderId="9" xfId="0" applyFont="1" applyBorder="1" applyAlignment="1">
      <alignment horizontal="left" vertical="center" wrapText="1"/>
    </xf>
    <xf numFmtId="14" fontId="18" fillId="0" borderId="8" xfId="0" applyNumberFormat="1" applyFont="1" applyBorder="1" applyAlignment="1">
      <alignment vertical="center"/>
    </xf>
    <xf numFmtId="49" fontId="18" fillId="0" borderId="8" xfId="0" applyNumberFormat="1" applyFont="1" applyBorder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14" fontId="20" fillId="0" borderId="32" xfId="0" applyNumberFormat="1" applyFont="1" applyBorder="1"/>
    <xf numFmtId="49" fontId="20" fillId="0" borderId="32" xfId="0" applyNumberFormat="1" applyFont="1" applyBorder="1" applyAlignment="1">
      <alignment horizontal="left" vertical="center"/>
    </xf>
    <xf numFmtId="0" fontId="20" fillId="0" borderId="32" xfId="0" applyFont="1" applyBorder="1" applyAlignment="1">
      <alignment horizontal="left"/>
    </xf>
    <xf numFmtId="14" fontId="20" fillId="0" borderId="32" xfId="0" applyNumberFormat="1" applyFont="1" applyBorder="1" applyAlignment="1">
      <alignment horizontal="center"/>
    </xf>
    <xf numFmtId="2" fontId="20" fillId="0" borderId="32" xfId="0" applyNumberFormat="1" applyFont="1" applyBorder="1" applyAlignment="1">
      <alignment horizontal="right"/>
    </xf>
    <xf numFmtId="2" fontId="20" fillId="0" borderId="32" xfId="0" applyNumberFormat="1" applyFont="1" applyBorder="1"/>
    <xf numFmtId="0" fontId="20" fillId="0" borderId="32" xfId="0" applyFont="1" applyBorder="1" applyAlignment="1">
      <alignment horizontal="center"/>
    </xf>
    <xf numFmtId="0" fontId="20" fillId="0" borderId="32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20" fillId="3" borderId="32" xfId="0" applyFont="1" applyFill="1" applyBorder="1" applyAlignment="1">
      <alignment horizontal="left" vertical="center"/>
    </xf>
    <xf numFmtId="14" fontId="20" fillId="3" borderId="32" xfId="0" applyNumberFormat="1" applyFont="1" applyFill="1" applyBorder="1" applyAlignment="1">
      <alignment horizontal="center" vertical="center"/>
    </xf>
    <xf numFmtId="2" fontId="20" fillId="3" borderId="32" xfId="0" applyNumberFormat="1" applyFont="1" applyFill="1" applyBorder="1" applyAlignment="1">
      <alignment horizontal="right" vertical="center"/>
    </xf>
    <xf numFmtId="0" fontId="20" fillId="3" borderId="32" xfId="0" applyFont="1" applyFill="1" applyBorder="1" applyAlignment="1">
      <alignment horizontal="center" vertical="center"/>
    </xf>
    <xf numFmtId="49" fontId="18" fillId="0" borderId="32" xfId="0" applyNumberFormat="1" applyFont="1" applyBorder="1" applyAlignment="1">
      <alignment horizontal="left" vertical="center"/>
    </xf>
    <xf numFmtId="14" fontId="20" fillId="3" borderId="24" xfId="0" applyNumberFormat="1" applyFont="1" applyFill="1" applyBorder="1" applyAlignment="1">
      <alignment vertical="center"/>
    </xf>
    <xf numFmtId="49" fontId="20" fillId="3" borderId="24" xfId="0" applyNumberFormat="1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left" vertical="center"/>
    </xf>
    <xf numFmtId="14" fontId="20" fillId="3" borderId="24" xfId="0" applyNumberFormat="1" applyFont="1" applyFill="1" applyBorder="1" applyAlignment="1">
      <alignment horizontal="center" vertical="center"/>
    </xf>
    <xf numFmtId="2" fontId="20" fillId="3" borderId="24" xfId="0" applyNumberFormat="1" applyFont="1" applyFill="1" applyBorder="1" applyAlignment="1">
      <alignment horizontal="right" vertical="center"/>
    </xf>
    <xf numFmtId="0" fontId="20" fillId="3" borderId="24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left" vertical="center" wrapText="1"/>
    </xf>
    <xf numFmtId="49" fontId="20" fillId="0" borderId="32" xfId="0" applyNumberFormat="1" applyFont="1" applyBorder="1" applyAlignment="1">
      <alignment horizontal="center" vertical="center"/>
    </xf>
    <xf numFmtId="49" fontId="20" fillId="0" borderId="32" xfId="0" applyNumberFormat="1" applyFont="1" applyBorder="1" applyAlignment="1">
      <alignment horizontal="right" vertical="center"/>
    </xf>
    <xf numFmtId="2" fontId="20" fillId="0" borderId="33" xfId="0" applyNumberFormat="1" applyFont="1" applyBorder="1" applyAlignment="1">
      <alignment vertical="center"/>
    </xf>
    <xf numFmtId="14" fontId="20" fillId="0" borderId="21" xfId="0" applyNumberFormat="1" applyFont="1" applyBorder="1" applyAlignment="1">
      <alignment vertical="center"/>
    </xf>
    <xf numFmtId="0" fontId="20" fillId="0" borderId="8" xfId="0" applyFont="1" applyBorder="1" applyAlignment="1">
      <alignment horizontal="left" vertical="center"/>
    </xf>
    <xf numFmtId="14" fontId="20" fillId="0" borderId="8" xfId="0" applyNumberFormat="1" applyFont="1" applyBorder="1" applyAlignment="1">
      <alignment horizontal="center" vertical="center"/>
    </xf>
    <xf numFmtId="2" fontId="20" fillId="0" borderId="8" xfId="0" applyNumberFormat="1" applyFont="1" applyBorder="1" applyAlignment="1">
      <alignment horizontal="right" vertical="center"/>
    </xf>
    <xf numFmtId="2" fontId="20" fillId="0" borderId="8" xfId="0" applyNumberFormat="1" applyFont="1" applyBorder="1" applyAlignment="1">
      <alignment vertical="center"/>
    </xf>
    <xf numFmtId="0" fontId="20" fillId="0" borderId="8" xfId="0" applyFont="1" applyBorder="1" applyAlignment="1">
      <alignment horizontal="center" vertical="center"/>
    </xf>
    <xf numFmtId="0" fontId="20" fillId="0" borderId="20" xfId="0" applyFont="1" applyBorder="1" applyAlignment="1">
      <alignment horizontal="left" vertical="center" wrapText="1"/>
    </xf>
    <xf numFmtId="14" fontId="20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/>
    </xf>
    <xf numFmtId="14" fontId="20" fillId="0" borderId="34" xfId="0" applyNumberFormat="1" applyFont="1" applyBorder="1" applyAlignment="1">
      <alignment vertical="center"/>
    </xf>
    <xf numFmtId="49" fontId="20" fillId="0" borderId="33" xfId="0" applyNumberFormat="1" applyFont="1" applyBorder="1" applyAlignment="1">
      <alignment horizontal="left" vertical="center"/>
    </xf>
    <xf numFmtId="0" fontId="20" fillId="0" borderId="33" xfId="0" applyFont="1" applyBorder="1" applyAlignment="1">
      <alignment horizontal="left" vertical="center"/>
    </xf>
    <xf numFmtId="14" fontId="20" fillId="0" borderId="33" xfId="0" applyNumberFormat="1" applyFont="1" applyBorder="1" applyAlignment="1">
      <alignment horizontal="center" vertical="center"/>
    </xf>
    <xf numFmtId="2" fontId="20" fillId="0" borderId="33" xfId="0" applyNumberFormat="1" applyFont="1" applyBorder="1" applyAlignment="1">
      <alignment horizontal="right" vertical="center"/>
    </xf>
    <xf numFmtId="0" fontId="20" fillId="0" borderId="33" xfId="0" applyFont="1" applyBorder="1" applyAlignment="1">
      <alignment horizontal="center" vertical="center"/>
    </xf>
    <xf numFmtId="0" fontId="20" fillId="0" borderId="35" xfId="0" applyFont="1" applyBorder="1" applyAlignment="1">
      <alignment horizontal="left" vertical="center" wrapText="1"/>
    </xf>
    <xf numFmtId="0" fontId="29" fillId="0" borderId="8" xfId="0" applyFont="1" applyBorder="1"/>
    <xf numFmtId="14" fontId="20" fillId="0" borderId="52" xfId="0" applyNumberFormat="1" applyFont="1" applyBorder="1" applyAlignment="1">
      <alignment vertical="center"/>
    </xf>
    <xf numFmtId="49" fontId="20" fillId="0" borderId="9" xfId="0" applyNumberFormat="1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14" fontId="20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right" vertical="center"/>
    </xf>
    <xf numFmtId="0" fontId="20" fillId="0" borderId="9" xfId="0" applyFont="1" applyBorder="1" applyAlignment="1">
      <alignment horizontal="center" vertical="center"/>
    </xf>
    <xf numFmtId="0" fontId="20" fillId="0" borderId="53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/>
    </xf>
    <xf numFmtId="49" fontId="20" fillId="0" borderId="8" xfId="0" applyNumberFormat="1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14" fontId="18" fillId="0" borderId="34" xfId="0" applyNumberFormat="1" applyFont="1" applyBorder="1" applyAlignment="1">
      <alignment vertical="center"/>
    </xf>
    <xf numFmtId="49" fontId="18" fillId="0" borderId="33" xfId="0" applyNumberFormat="1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14" fontId="18" fillId="0" borderId="33" xfId="0" applyNumberFormat="1" applyFont="1" applyBorder="1" applyAlignment="1">
      <alignment horizontal="center" vertical="center"/>
    </xf>
    <xf numFmtId="2" fontId="18" fillId="0" borderId="33" xfId="0" applyNumberFormat="1" applyFont="1" applyBorder="1" applyAlignment="1">
      <alignment horizontal="right" vertical="center"/>
    </xf>
    <xf numFmtId="2" fontId="18" fillId="0" borderId="33" xfId="0" applyNumberFormat="1" applyFont="1" applyBorder="1" applyAlignment="1">
      <alignment vertical="center"/>
    </xf>
    <xf numFmtId="0" fontId="18" fillId="0" borderId="33" xfId="0" applyFont="1" applyBorder="1" applyAlignment="1">
      <alignment horizontal="center" vertical="center"/>
    </xf>
    <xf numFmtId="0" fontId="18" fillId="0" borderId="35" xfId="0" applyFont="1" applyBorder="1" applyAlignment="1">
      <alignment horizontal="left" vertical="center" wrapText="1"/>
    </xf>
    <xf numFmtId="14" fontId="18" fillId="0" borderId="40" xfId="0" applyNumberFormat="1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32" xfId="0" applyFont="1" applyBorder="1" applyAlignment="1">
      <alignment horizontal="left" vertical="center"/>
    </xf>
    <xf numFmtId="14" fontId="18" fillId="0" borderId="32" xfId="0" applyNumberFormat="1" applyFont="1" applyBorder="1" applyAlignment="1">
      <alignment horizontal="center" vertical="center"/>
    </xf>
    <xf numFmtId="2" fontId="18" fillId="0" borderId="32" xfId="0" applyNumberFormat="1" applyFont="1" applyBorder="1" applyAlignment="1">
      <alignment horizontal="right" vertical="center"/>
    </xf>
    <xf numFmtId="2" fontId="18" fillId="0" borderId="32" xfId="0" applyNumberFormat="1" applyFont="1" applyBorder="1" applyAlignment="1">
      <alignment vertical="center"/>
    </xf>
    <xf numFmtId="0" fontId="18" fillId="0" borderId="32" xfId="0" applyFont="1" applyBorder="1" applyAlignment="1">
      <alignment horizontal="center" vertical="center"/>
    </xf>
    <xf numFmtId="0" fontId="18" fillId="0" borderId="41" xfId="0" applyFont="1" applyBorder="1" applyAlignment="1">
      <alignment horizontal="left" vertical="center" wrapText="1"/>
    </xf>
    <xf numFmtId="0" fontId="18" fillId="0" borderId="24" xfId="0" applyFont="1" applyBorder="1" applyAlignment="1">
      <alignment vertical="center"/>
    </xf>
    <xf numFmtId="14" fontId="20" fillId="3" borderId="40" xfId="0" applyNumberFormat="1" applyFont="1" applyFill="1" applyBorder="1" applyAlignment="1">
      <alignment vertical="center"/>
    </xf>
    <xf numFmtId="49" fontId="20" fillId="3" borderId="32" xfId="0" applyNumberFormat="1" applyFont="1" applyFill="1" applyBorder="1" applyAlignment="1">
      <alignment horizontal="center" vertical="center"/>
    </xf>
    <xf numFmtId="0" fontId="20" fillId="3" borderId="4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/>
    </xf>
    <xf numFmtId="0" fontId="18" fillId="0" borderId="42" xfId="0" applyFont="1" applyBorder="1" applyAlignment="1">
      <alignment vertical="center"/>
    </xf>
    <xf numFmtId="0" fontId="18" fillId="0" borderId="43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/>
    </xf>
    <xf numFmtId="2" fontId="18" fillId="0" borderId="42" xfId="0" applyNumberFormat="1" applyFont="1" applyBorder="1" applyAlignment="1">
      <alignment horizontal="right" vertical="center"/>
    </xf>
    <xf numFmtId="0" fontId="18" fillId="0" borderId="42" xfId="0" applyFont="1" applyBorder="1" applyAlignment="1">
      <alignment horizontal="center" vertical="center" wrapText="1"/>
    </xf>
    <xf numFmtId="14" fontId="18" fillId="0" borderId="46" xfId="0" applyNumberFormat="1" applyFont="1" applyBorder="1" applyAlignment="1">
      <alignment vertical="center"/>
    </xf>
    <xf numFmtId="49" fontId="18" fillId="0" borderId="46" xfId="0" applyNumberFormat="1" applyFont="1" applyBorder="1" applyAlignment="1">
      <alignment horizontal="left" vertical="center"/>
    </xf>
    <xf numFmtId="0" fontId="18" fillId="0" borderId="46" xfId="0" applyFont="1" applyBorder="1" applyAlignment="1">
      <alignment horizontal="left" vertical="center"/>
    </xf>
    <xf numFmtId="14" fontId="18" fillId="0" borderId="46" xfId="0" applyNumberFormat="1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right" vertical="center"/>
    </xf>
    <xf numFmtId="2" fontId="18" fillId="0" borderId="46" xfId="0" applyNumberFormat="1" applyFont="1" applyBorder="1" applyAlignment="1">
      <alignment vertical="center"/>
    </xf>
    <xf numFmtId="0" fontId="18" fillId="0" borderId="46" xfId="0" applyFont="1" applyBorder="1" applyAlignment="1">
      <alignment horizontal="center" vertical="center"/>
    </xf>
    <xf numFmtId="0" fontId="18" fillId="0" borderId="46" xfId="0" applyFont="1" applyBorder="1" applyAlignment="1">
      <alignment horizontal="left" vertical="center" wrapText="1"/>
    </xf>
    <xf numFmtId="14" fontId="20" fillId="3" borderId="46" xfId="0" applyNumberFormat="1" applyFont="1" applyFill="1" applyBorder="1" applyAlignment="1">
      <alignment vertical="center"/>
    </xf>
    <xf numFmtId="49" fontId="20" fillId="3" borderId="46" xfId="0" applyNumberFormat="1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left" vertical="center"/>
    </xf>
    <xf numFmtId="14" fontId="20" fillId="3" borderId="46" xfId="0" applyNumberFormat="1" applyFont="1" applyFill="1" applyBorder="1" applyAlignment="1">
      <alignment horizontal="center" vertical="center"/>
    </xf>
    <xf numFmtId="2" fontId="20" fillId="3" borderId="46" xfId="0" applyNumberFormat="1" applyFont="1" applyFill="1" applyBorder="1" applyAlignment="1">
      <alignment horizontal="right" vertical="center"/>
    </xf>
    <xf numFmtId="0" fontId="20" fillId="3" borderId="46" xfId="0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left" vertical="center" wrapText="1"/>
    </xf>
    <xf numFmtId="14" fontId="18" fillId="0" borderId="47" xfId="0" applyNumberFormat="1" applyFont="1" applyBorder="1" applyAlignment="1">
      <alignment vertical="center"/>
    </xf>
    <xf numFmtId="0" fontId="18" fillId="0" borderId="48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 wrapText="1"/>
    </xf>
    <xf numFmtId="0" fontId="18" fillId="0" borderId="41" xfId="0" applyFont="1" applyBorder="1" applyAlignment="1">
      <alignment horizontal="left" vertical="top" wrapText="1"/>
    </xf>
    <xf numFmtId="14" fontId="18" fillId="0" borderId="49" xfId="0" applyNumberFormat="1" applyFont="1" applyBorder="1" applyAlignment="1">
      <alignment vertical="center"/>
    </xf>
    <xf numFmtId="14" fontId="18" fillId="0" borderId="43" xfId="0" applyNumberFormat="1" applyFont="1" applyBorder="1" applyAlignment="1">
      <alignment horizontal="center" vertical="center"/>
    </xf>
    <xf numFmtId="2" fontId="18" fillId="0" borderId="43" xfId="0" applyNumberFormat="1" applyFont="1" applyBorder="1" applyAlignment="1">
      <alignment horizontal="right" vertical="center"/>
    </xf>
    <xf numFmtId="2" fontId="18" fillId="0" borderId="43" xfId="0" applyNumberFormat="1" applyFont="1" applyBorder="1" applyAlignment="1">
      <alignment vertical="center"/>
    </xf>
    <xf numFmtId="0" fontId="18" fillId="0" borderId="43" xfId="0" applyFont="1" applyBorder="1" applyAlignment="1">
      <alignment horizontal="center" vertical="center"/>
    </xf>
    <xf numFmtId="0" fontId="18" fillId="0" borderId="50" xfId="0" applyFont="1" applyBorder="1" applyAlignment="1">
      <alignment horizontal="left" vertical="center" wrapText="1"/>
    </xf>
    <xf numFmtId="49" fontId="18" fillId="0" borderId="42" xfId="0" applyNumberFormat="1" applyFont="1" applyBorder="1" applyAlignment="1">
      <alignment vertical="center"/>
    </xf>
    <xf numFmtId="14" fontId="18" fillId="0" borderId="33" xfId="0" applyNumberFormat="1" applyFont="1" applyBorder="1" applyAlignment="1">
      <alignment vertical="center"/>
    </xf>
    <xf numFmtId="0" fontId="18" fillId="0" borderId="33" xfId="0" applyFont="1" applyBorder="1" applyAlignment="1">
      <alignment horizontal="left" vertical="center" wrapText="1"/>
    </xf>
    <xf numFmtId="14" fontId="18" fillId="0" borderId="9" xfId="0" applyNumberFormat="1" applyFont="1" applyBorder="1" applyAlignment="1">
      <alignment vertical="center"/>
    </xf>
    <xf numFmtId="49" fontId="18" fillId="0" borderId="9" xfId="0" applyNumberFormat="1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14" fontId="20" fillId="3" borderId="36" xfId="0" applyNumberFormat="1" applyFont="1" applyFill="1" applyBorder="1"/>
    <xf numFmtId="0" fontId="20" fillId="3" borderId="24" xfId="0" applyFont="1" applyFill="1" applyBorder="1" applyAlignment="1">
      <alignment horizontal="left"/>
    </xf>
    <xf numFmtId="14" fontId="20" fillId="3" borderId="24" xfId="0" applyNumberFormat="1" applyFont="1" applyFill="1" applyBorder="1" applyAlignment="1">
      <alignment horizontal="center"/>
    </xf>
    <xf numFmtId="2" fontId="20" fillId="3" borderId="24" xfId="0" applyNumberFormat="1" applyFont="1" applyFill="1" applyBorder="1" applyAlignment="1">
      <alignment horizontal="right"/>
    </xf>
    <xf numFmtId="0" fontId="20" fillId="3" borderId="24" xfId="0" applyFont="1" applyFill="1" applyBorder="1" applyAlignment="1">
      <alignment horizontal="center"/>
    </xf>
    <xf numFmtId="0" fontId="20" fillId="3" borderId="37" xfId="0" applyFont="1" applyFill="1" applyBorder="1" applyAlignment="1">
      <alignment horizontal="left" wrapText="1"/>
    </xf>
    <xf numFmtId="0" fontId="20" fillId="7" borderId="32" xfId="0" applyFont="1" applyFill="1" applyBorder="1" applyAlignment="1">
      <alignment horizontal="left" vertical="center" wrapText="1"/>
    </xf>
    <xf numFmtId="49" fontId="20" fillId="7" borderId="32" xfId="0" applyNumberFormat="1" applyFont="1" applyFill="1" applyBorder="1" applyAlignment="1">
      <alignment horizontal="left" vertical="center"/>
    </xf>
    <xf numFmtId="14" fontId="20" fillId="7" borderId="32" xfId="0" applyNumberFormat="1" applyFont="1" applyFill="1" applyBorder="1" applyAlignment="1">
      <alignment vertical="center"/>
    </xf>
    <xf numFmtId="0" fontId="20" fillId="7" borderId="32" xfId="0" applyFont="1" applyFill="1" applyBorder="1" applyAlignment="1">
      <alignment horizontal="left" vertical="center"/>
    </xf>
    <xf numFmtId="14" fontId="20" fillId="7" borderId="32" xfId="0" applyNumberFormat="1" applyFont="1" applyFill="1" applyBorder="1" applyAlignment="1">
      <alignment horizontal="center" vertical="center"/>
    </xf>
    <xf numFmtId="2" fontId="20" fillId="7" borderId="32" xfId="0" applyNumberFormat="1" applyFont="1" applyFill="1" applyBorder="1" applyAlignment="1">
      <alignment horizontal="right" vertical="center"/>
    </xf>
    <xf numFmtId="2" fontId="20" fillId="7" borderId="32" xfId="0" applyNumberFormat="1" applyFont="1" applyFill="1" applyBorder="1" applyAlignment="1">
      <alignment vertical="center"/>
    </xf>
    <xf numFmtId="0" fontId="20" fillId="7" borderId="32" xfId="0" applyFont="1" applyFill="1" applyBorder="1" applyAlignment="1">
      <alignment horizontal="center" vertical="center"/>
    </xf>
    <xf numFmtId="49" fontId="20" fillId="7" borderId="0" xfId="0" applyNumberFormat="1" applyFont="1" applyFill="1" applyAlignment="1">
      <alignment horizontal="left" vertical="center"/>
    </xf>
    <xf numFmtId="2" fontId="20" fillId="0" borderId="9" xfId="0" applyNumberFormat="1" applyFont="1" applyBorder="1" applyAlignment="1">
      <alignment vertical="center"/>
    </xf>
    <xf numFmtId="14" fontId="20" fillId="0" borderId="38" xfId="0" applyNumberFormat="1" applyFont="1" applyBorder="1" applyAlignment="1">
      <alignment vertical="center"/>
    </xf>
    <xf numFmtId="0" fontId="20" fillId="0" borderId="22" xfId="0" applyFont="1" applyBorder="1" applyAlignment="1">
      <alignment horizontal="left" vertical="center"/>
    </xf>
    <xf numFmtId="14" fontId="20" fillId="0" borderId="22" xfId="0" applyNumberFormat="1" applyFont="1" applyBorder="1" applyAlignment="1">
      <alignment horizontal="center" vertical="center"/>
    </xf>
    <xf numFmtId="2" fontId="20" fillId="0" borderId="22" xfId="0" applyNumberFormat="1" applyFont="1" applyBorder="1" applyAlignment="1">
      <alignment horizontal="right" vertical="center"/>
    </xf>
    <xf numFmtId="2" fontId="20" fillId="0" borderId="22" xfId="0" applyNumberFormat="1" applyFont="1" applyBorder="1" applyAlignment="1">
      <alignment vertical="center"/>
    </xf>
    <xf numFmtId="0" fontId="20" fillId="0" borderId="22" xfId="0" applyFont="1" applyBorder="1" applyAlignment="1">
      <alignment horizontal="center" vertical="center"/>
    </xf>
    <xf numFmtId="0" fontId="20" fillId="0" borderId="39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14" fontId="20" fillId="0" borderId="21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vertical="center"/>
    </xf>
    <xf numFmtId="14" fontId="20" fillId="0" borderId="40" xfId="0" applyNumberFormat="1" applyFont="1" applyBorder="1" applyAlignment="1">
      <alignment vertical="center"/>
    </xf>
    <xf numFmtId="0" fontId="20" fillId="0" borderId="32" xfId="0" applyFont="1" applyBorder="1" applyAlignment="1">
      <alignment horizontal="left" vertical="center"/>
    </xf>
    <xf numFmtId="14" fontId="20" fillId="0" borderId="32" xfId="0" applyNumberFormat="1" applyFont="1" applyBorder="1" applyAlignment="1">
      <alignment horizontal="center" vertical="center"/>
    </xf>
    <xf numFmtId="2" fontId="20" fillId="0" borderId="32" xfId="0" applyNumberFormat="1" applyFont="1" applyBorder="1" applyAlignment="1">
      <alignment horizontal="right" vertical="center"/>
    </xf>
    <xf numFmtId="2" fontId="20" fillId="0" borderId="32" xfId="0" applyNumberFormat="1" applyFont="1" applyBorder="1" applyAlignment="1">
      <alignment vertical="center"/>
    </xf>
    <xf numFmtId="0" fontId="20" fillId="0" borderId="32" xfId="0" applyFont="1" applyBorder="1" applyAlignment="1">
      <alignment horizontal="center" vertical="center"/>
    </xf>
    <xf numFmtId="0" fontId="20" fillId="0" borderId="41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20" fillId="0" borderId="9" xfId="0" applyNumberFormat="1" applyFont="1" applyBorder="1"/>
    <xf numFmtId="0" fontId="2" fillId="0" borderId="0" xfId="0" applyFont="1" applyAlignment="1">
      <alignment horizontal="left" vertical="center"/>
    </xf>
    <xf numFmtId="0" fontId="24" fillId="0" borderId="41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/>
    </xf>
    <xf numFmtId="0" fontId="20" fillId="3" borderId="8" xfId="0" applyFont="1" applyFill="1" applyBorder="1" applyAlignment="1">
      <alignment vertical="center"/>
    </xf>
    <xf numFmtId="0" fontId="20" fillId="3" borderId="8" xfId="0" applyFont="1" applyFill="1" applyBorder="1" applyAlignment="1">
      <alignment horizontal="center" vertical="center"/>
    </xf>
    <xf numFmtId="2" fontId="20" fillId="3" borderId="8" xfId="0" applyNumberFormat="1" applyFont="1" applyFill="1" applyBorder="1" applyAlignment="1">
      <alignment horizontal="right" vertical="center"/>
    </xf>
    <xf numFmtId="0" fontId="20" fillId="3" borderId="8" xfId="0" applyFont="1" applyFill="1" applyBorder="1" applyAlignment="1">
      <alignment horizontal="left" vertical="center" wrapText="1"/>
    </xf>
    <xf numFmtId="14" fontId="21" fillId="3" borderId="22" xfId="0" applyNumberFormat="1" applyFont="1" applyFill="1" applyBorder="1" applyAlignment="1">
      <alignment vertical="center"/>
    </xf>
    <xf numFmtId="0" fontId="28" fillId="3" borderId="0" xfId="0" applyFont="1" applyFill="1"/>
    <xf numFmtId="0" fontId="21" fillId="3" borderId="22" xfId="0" applyFont="1" applyFill="1" applyBorder="1" applyAlignment="1">
      <alignment horizontal="left" vertical="center"/>
    </xf>
    <xf numFmtId="14" fontId="21" fillId="3" borderId="22" xfId="0" applyNumberFormat="1" applyFont="1" applyFill="1" applyBorder="1" applyAlignment="1">
      <alignment horizontal="center" vertical="center"/>
    </xf>
    <xf numFmtId="2" fontId="21" fillId="3" borderId="22" xfId="0" applyNumberFormat="1" applyFont="1" applyFill="1" applyBorder="1" applyAlignment="1">
      <alignment horizontal="right" vertical="center"/>
    </xf>
    <xf numFmtId="2" fontId="21" fillId="3" borderId="22" xfId="0" applyNumberFormat="1" applyFont="1" applyFill="1" applyBorder="1" applyAlignment="1">
      <alignment vertical="center"/>
    </xf>
    <xf numFmtId="0" fontId="21" fillId="3" borderId="22" xfId="0" applyFont="1" applyFill="1" applyBorder="1" applyAlignment="1">
      <alignment horizontal="center" vertical="center"/>
    </xf>
    <xf numFmtId="0" fontId="21" fillId="3" borderId="22" xfId="0" applyFont="1" applyFill="1" applyBorder="1" applyAlignment="1">
      <alignment horizontal="left" vertical="center" wrapText="1"/>
    </xf>
    <xf numFmtId="14" fontId="20" fillId="3" borderId="33" xfId="0" applyNumberFormat="1" applyFont="1" applyFill="1" applyBorder="1" applyAlignment="1">
      <alignment vertical="center"/>
    </xf>
    <xf numFmtId="49" fontId="20" fillId="3" borderId="33" xfId="0" applyNumberFormat="1" applyFont="1" applyFill="1" applyBorder="1" applyAlignment="1">
      <alignment horizontal="left" vertical="center"/>
    </xf>
    <xf numFmtId="0" fontId="20" fillId="3" borderId="33" xfId="0" applyFont="1" applyFill="1" applyBorder="1" applyAlignment="1">
      <alignment horizontal="left" vertical="center"/>
    </xf>
    <xf numFmtId="14" fontId="20" fillId="3" borderId="33" xfId="0" applyNumberFormat="1" applyFont="1" applyFill="1" applyBorder="1" applyAlignment="1">
      <alignment horizontal="center" vertical="center"/>
    </xf>
    <xf numFmtId="2" fontId="20" fillId="3" borderId="33" xfId="0" applyNumberFormat="1" applyFont="1" applyFill="1" applyBorder="1" applyAlignment="1">
      <alignment horizontal="right" vertical="center"/>
    </xf>
    <xf numFmtId="2" fontId="20" fillId="3" borderId="33" xfId="0" applyNumberFormat="1" applyFont="1" applyFill="1" applyBorder="1" applyAlignment="1">
      <alignment vertical="center"/>
    </xf>
    <xf numFmtId="0" fontId="20" fillId="3" borderId="33" xfId="0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left" vertical="center" wrapText="1"/>
    </xf>
    <xf numFmtId="14" fontId="20" fillId="3" borderId="32" xfId="0" applyNumberFormat="1" applyFont="1" applyFill="1" applyBorder="1"/>
    <xf numFmtId="0" fontId="23" fillId="3" borderId="0" xfId="0" applyFont="1" applyFill="1"/>
    <xf numFmtId="0" fontId="20" fillId="3" borderId="32" xfId="0" applyFont="1" applyFill="1" applyBorder="1" applyAlignment="1">
      <alignment horizontal="left"/>
    </xf>
    <xf numFmtId="14" fontId="20" fillId="3" borderId="32" xfId="0" applyNumberFormat="1" applyFont="1" applyFill="1" applyBorder="1" applyAlignment="1">
      <alignment horizontal="center"/>
    </xf>
    <xf numFmtId="2" fontId="20" fillId="3" borderId="32" xfId="0" applyNumberFormat="1" applyFont="1" applyFill="1" applyBorder="1" applyAlignment="1">
      <alignment horizontal="right"/>
    </xf>
    <xf numFmtId="0" fontId="20" fillId="3" borderId="32" xfId="0" applyFont="1" applyFill="1" applyBorder="1" applyAlignment="1">
      <alignment horizontal="center"/>
    </xf>
    <xf numFmtId="0" fontId="20" fillId="3" borderId="32" xfId="0" applyFont="1" applyFill="1" applyBorder="1" applyAlignment="1">
      <alignment horizontal="left" wrapText="1"/>
    </xf>
    <xf numFmtId="49" fontId="20" fillId="3" borderId="8" xfId="0" applyNumberFormat="1" applyFont="1" applyFill="1" applyBorder="1" applyAlignment="1">
      <alignment horizontal="left" vertical="center"/>
    </xf>
    <xf numFmtId="14" fontId="20" fillId="3" borderId="21" xfId="0" applyNumberFormat="1" applyFont="1" applyFill="1" applyBorder="1" applyAlignment="1">
      <alignment vertical="center"/>
    </xf>
    <xf numFmtId="14" fontId="20" fillId="3" borderId="8" xfId="0" applyNumberFormat="1" applyFont="1" applyFill="1" applyBorder="1" applyAlignment="1">
      <alignment horizontal="center" vertical="center"/>
    </xf>
    <xf numFmtId="2" fontId="20" fillId="3" borderId="8" xfId="0" applyNumberFormat="1" applyFont="1" applyFill="1" applyBorder="1" applyAlignment="1">
      <alignment vertical="center"/>
    </xf>
    <xf numFmtId="0" fontId="20" fillId="3" borderId="20" xfId="0" applyFont="1" applyFill="1" applyBorder="1" applyAlignment="1">
      <alignment horizontal="left" vertical="center" wrapText="1"/>
    </xf>
    <xf numFmtId="14" fontId="20" fillId="3" borderId="22" xfId="0" applyNumberFormat="1" applyFont="1" applyFill="1" applyBorder="1" applyAlignment="1">
      <alignment horizontal="center" vertical="center"/>
    </xf>
    <xf numFmtId="2" fontId="20" fillId="3" borderId="22" xfId="0" applyNumberFormat="1" applyFont="1" applyFill="1" applyBorder="1" applyAlignment="1">
      <alignment horizontal="right" vertical="center"/>
    </xf>
    <xf numFmtId="2" fontId="20" fillId="3" borderId="22" xfId="0" applyNumberFormat="1" applyFont="1" applyFill="1" applyBorder="1" applyAlignment="1">
      <alignment vertical="center"/>
    </xf>
    <xf numFmtId="0" fontId="21" fillId="3" borderId="8" xfId="0" applyFont="1" applyFill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/>
    </xf>
    <xf numFmtId="2" fontId="21" fillId="3" borderId="8" xfId="0" applyNumberFormat="1" applyFont="1" applyFill="1" applyBorder="1" applyAlignment="1">
      <alignment horizontal="right" vertical="center"/>
    </xf>
    <xf numFmtId="14" fontId="18" fillId="3" borderId="38" xfId="0" applyNumberFormat="1" applyFont="1" applyFill="1" applyBorder="1" applyAlignment="1">
      <alignment vertical="center"/>
    </xf>
    <xf numFmtId="14" fontId="18" fillId="3" borderId="38" xfId="0" applyNumberFormat="1" applyFont="1" applyFill="1" applyBorder="1" applyAlignment="1">
      <alignment horizontal="center" vertical="center"/>
    </xf>
    <xf numFmtId="2" fontId="18" fillId="3" borderId="38" xfId="0" applyNumberFormat="1" applyFont="1" applyFill="1" applyBorder="1" applyAlignment="1">
      <alignment vertical="center"/>
    </xf>
    <xf numFmtId="14" fontId="18" fillId="3" borderId="25" xfId="0" applyNumberFormat="1" applyFont="1" applyFill="1" applyBorder="1" applyAlignment="1">
      <alignment vertical="center"/>
    </xf>
    <xf numFmtId="14" fontId="18" fillId="3" borderId="40" xfId="0" applyNumberFormat="1" applyFont="1" applyFill="1" applyBorder="1" applyAlignment="1">
      <alignment vertical="center"/>
    </xf>
    <xf numFmtId="0" fontId="18" fillId="3" borderId="8" xfId="0" applyFont="1" applyFill="1" applyBorder="1" applyAlignment="1">
      <alignment horizontal="left" vertical="center"/>
    </xf>
    <xf numFmtId="0" fontId="18" fillId="3" borderId="32" xfId="0" applyFont="1" applyFill="1" applyBorder="1" applyAlignment="1">
      <alignment horizontal="left" vertical="center"/>
    </xf>
    <xf numFmtId="14" fontId="18" fillId="3" borderId="32" xfId="0" applyNumberFormat="1" applyFont="1" applyFill="1" applyBorder="1" applyAlignment="1">
      <alignment horizontal="center" vertical="center"/>
    </xf>
    <xf numFmtId="2" fontId="18" fillId="3" borderId="32" xfId="0" applyNumberFormat="1" applyFont="1" applyFill="1" applyBorder="1" applyAlignment="1">
      <alignment horizontal="right" vertical="center"/>
    </xf>
    <xf numFmtId="2" fontId="18" fillId="3" borderId="32" xfId="0" applyNumberFormat="1" applyFont="1" applyFill="1" applyBorder="1" applyAlignment="1">
      <alignment vertical="center"/>
    </xf>
    <xf numFmtId="0" fontId="18" fillId="3" borderId="32" xfId="0" applyFont="1" applyFill="1" applyBorder="1" applyAlignment="1">
      <alignment horizontal="center" vertical="center"/>
    </xf>
    <xf numFmtId="0" fontId="18" fillId="3" borderId="41" xfId="0" applyFont="1" applyFill="1" applyBorder="1" applyAlignment="1">
      <alignment horizontal="left" vertical="center" wrapText="1"/>
    </xf>
    <xf numFmtId="49" fontId="18" fillId="3" borderId="8" xfId="0" applyNumberFormat="1" applyFont="1" applyFill="1" applyBorder="1" applyAlignment="1">
      <alignment horizontal="left" vertical="center"/>
    </xf>
    <xf numFmtId="49" fontId="20" fillId="3" borderId="32" xfId="0" applyNumberFormat="1" applyFont="1" applyFill="1" applyBorder="1" applyAlignment="1">
      <alignment horizontal="left" vertical="center"/>
    </xf>
    <xf numFmtId="2" fontId="20" fillId="3" borderId="32" xfId="0" applyNumberFormat="1" applyFont="1" applyFill="1" applyBorder="1"/>
    <xf numFmtId="0" fontId="20" fillId="3" borderId="32" xfId="0" applyFont="1" applyFill="1" applyBorder="1" applyAlignment="1">
      <alignment horizontal="left" vertical="center" wrapText="1"/>
    </xf>
    <xf numFmtId="0" fontId="23" fillId="3" borderId="0" xfId="0" applyFont="1" applyFill="1" applyAlignment="1">
      <alignment horizontal="left"/>
    </xf>
    <xf numFmtId="14" fontId="20" fillId="3" borderId="32" xfId="0" applyNumberFormat="1" applyFont="1" applyFill="1" applyBorder="1" applyAlignment="1">
      <alignment horizontal="left" vertical="center"/>
    </xf>
    <xf numFmtId="0" fontId="23" fillId="3" borderId="0" xfId="0" applyFont="1" applyFill="1" applyAlignment="1">
      <alignment horizontal="left" vertical="center"/>
    </xf>
    <xf numFmtId="14" fontId="20" fillId="3" borderId="32" xfId="0" applyNumberFormat="1" applyFont="1" applyFill="1" applyBorder="1" applyAlignment="1">
      <alignment vertical="center"/>
    </xf>
    <xf numFmtId="2" fontId="20" fillId="3" borderId="32" xfId="0" applyNumberFormat="1" applyFont="1" applyFill="1" applyBorder="1" applyAlignment="1">
      <alignment vertical="center"/>
    </xf>
    <xf numFmtId="14" fontId="20" fillId="3" borderId="22" xfId="0" applyNumberFormat="1" applyFont="1" applyFill="1" applyBorder="1" applyAlignment="1">
      <alignment vertical="center"/>
    </xf>
    <xf numFmtId="0" fontId="29" fillId="3" borderId="0" xfId="0" applyFont="1" applyFill="1"/>
    <xf numFmtId="0" fontId="20" fillId="3" borderId="22" xfId="0" applyFont="1" applyFill="1" applyBorder="1" applyAlignment="1">
      <alignment horizontal="left" vertical="center"/>
    </xf>
    <xf numFmtId="0" fontId="20" fillId="3" borderId="22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left" vertical="center" wrapText="1"/>
    </xf>
    <xf numFmtId="14" fontId="20" fillId="3" borderId="34" xfId="0" applyNumberFormat="1" applyFont="1" applyFill="1" applyBorder="1" applyAlignment="1">
      <alignment vertical="center"/>
    </xf>
    <xf numFmtId="0" fontId="20" fillId="3" borderId="35" xfId="0" applyFont="1" applyFill="1" applyBorder="1" applyAlignment="1">
      <alignment horizontal="left" vertical="center" wrapText="1"/>
    </xf>
    <xf numFmtId="49" fontId="20" fillId="3" borderId="24" xfId="0" applyNumberFormat="1" applyFont="1" applyFill="1" applyBorder="1" applyAlignment="1">
      <alignment horizontal="left" vertical="center"/>
    </xf>
    <xf numFmtId="0" fontId="20" fillId="3" borderId="8" xfId="0" applyFont="1" applyFill="1" applyBorder="1" applyAlignment="1">
      <alignment horizontal="left"/>
    </xf>
    <xf numFmtId="0" fontId="20" fillId="3" borderId="8" xfId="0" applyFont="1" applyFill="1" applyBorder="1"/>
    <xf numFmtId="0" fontId="20" fillId="3" borderId="21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14" fontId="21" fillId="3" borderId="21" xfId="0" applyNumberFormat="1" applyFont="1" applyFill="1" applyBorder="1" applyAlignment="1">
      <alignment vertical="center"/>
    </xf>
    <xf numFmtId="14" fontId="21" fillId="3" borderId="8" xfId="0" applyNumberFormat="1" applyFont="1" applyFill="1" applyBorder="1" applyAlignment="1">
      <alignment horizontal="center" vertical="center"/>
    </xf>
    <xf numFmtId="2" fontId="21" fillId="3" borderId="8" xfId="0" applyNumberFormat="1" applyFont="1" applyFill="1" applyBorder="1" applyAlignment="1">
      <alignment vertical="center"/>
    </xf>
    <xf numFmtId="0" fontId="21" fillId="3" borderId="20" xfId="0" applyFont="1" applyFill="1" applyBorder="1" applyAlignment="1">
      <alignment horizontal="left" vertical="center" wrapText="1"/>
    </xf>
    <xf numFmtId="0" fontId="20" fillId="3" borderId="0" xfId="0" applyFont="1" applyFill="1"/>
    <xf numFmtId="1" fontId="20" fillId="3" borderId="21" xfId="0" applyNumberFormat="1" applyFont="1" applyFill="1" applyBorder="1" applyAlignment="1">
      <alignment horizontal="left" vertical="center"/>
    </xf>
    <xf numFmtId="0" fontId="20" fillId="3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0" fontId="27" fillId="3" borderId="0" xfId="0" applyFont="1" applyFill="1"/>
    <xf numFmtId="0" fontId="18" fillId="3" borderId="8" xfId="0" applyFont="1" applyFill="1" applyBorder="1" applyAlignment="1">
      <alignment horizontal="center" vertical="center"/>
    </xf>
    <xf numFmtId="2" fontId="20" fillId="3" borderId="8" xfId="0" applyNumberFormat="1" applyFont="1" applyFill="1" applyBorder="1"/>
    <xf numFmtId="0" fontId="20" fillId="3" borderId="9" xfId="0" applyFont="1" applyFill="1" applyBorder="1" applyAlignment="1">
      <alignment vertical="center"/>
    </xf>
    <xf numFmtId="0" fontId="20" fillId="3" borderId="9" xfId="0" applyFont="1" applyFill="1" applyBorder="1" applyAlignment="1">
      <alignment vertical="center" wrapText="1"/>
    </xf>
    <xf numFmtId="0" fontId="20" fillId="3" borderId="9" xfId="0" applyFont="1" applyFill="1" applyBorder="1" applyAlignment="1">
      <alignment horizontal="center" vertical="center"/>
    </xf>
    <xf numFmtId="2" fontId="20" fillId="3" borderId="9" xfId="0" applyNumberFormat="1" applyFont="1" applyFill="1" applyBorder="1" applyAlignment="1">
      <alignment vertical="center"/>
    </xf>
    <xf numFmtId="0" fontId="20" fillId="3" borderId="9" xfId="0" applyFont="1" applyFill="1" applyBorder="1" applyAlignment="1">
      <alignment horizontal="left" vertical="center"/>
    </xf>
    <xf numFmtId="0" fontId="20" fillId="3" borderId="9" xfId="0" applyFont="1" applyFill="1" applyBorder="1"/>
    <xf numFmtId="2" fontId="20" fillId="3" borderId="9" xfId="0" applyNumberFormat="1" applyFont="1" applyFill="1" applyBorder="1"/>
    <xf numFmtId="2" fontId="20" fillId="3" borderId="9" xfId="0" applyNumberFormat="1" applyFont="1" applyFill="1" applyBorder="1" applyAlignment="1">
      <alignment horizontal="right" vertical="center"/>
    </xf>
    <xf numFmtId="0" fontId="18" fillId="3" borderId="8" xfId="0" applyFont="1" applyFill="1" applyBorder="1"/>
    <xf numFmtId="2" fontId="18" fillId="3" borderId="8" xfId="0" applyNumberFormat="1" applyFont="1" applyFill="1" applyBorder="1"/>
    <xf numFmtId="0" fontId="21" fillId="3" borderId="8" xfId="0" applyFont="1" applyFill="1" applyBorder="1"/>
    <xf numFmtId="2" fontId="21" fillId="3" borderId="8" xfId="0" applyNumberFormat="1" applyFont="1" applyFill="1" applyBorder="1"/>
    <xf numFmtId="0" fontId="20" fillId="3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vertical="center" wrapText="1"/>
    </xf>
    <xf numFmtId="0" fontId="31" fillId="0" borderId="0" xfId="0" applyFont="1"/>
    <xf numFmtId="2" fontId="30" fillId="7" borderId="24" xfId="0" applyNumberFormat="1" applyFont="1" applyFill="1" applyBorder="1" applyAlignment="1">
      <alignment horizontal="right" vertical="center"/>
    </xf>
    <xf numFmtId="0" fontId="30" fillId="7" borderId="24" xfId="0" applyFont="1" applyFill="1" applyBorder="1" applyAlignment="1">
      <alignment horizontal="left" vertical="center" wrapText="1"/>
    </xf>
    <xf numFmtId="0" fontId="30" fillId="7" borderId="37" xfId="0" applyFont="1" applyFill="1" applyBorder="1" applyAlignment="1">
      <alignment horizontal="left" vertical="center" wrapText="1"/>
    </xf>
    <xf numFmtId="2" fontId="30" fillId="7" borderId="32" xfId="0" applyNumberFormat="1" applyFont="1" applyFill="1" applyBorder="1" applyAlignment="1">
      <alignment horizontal="right" vertical="center"/>
    </xf>
    <xf numFmtId="0" fontId="30" fillId="7" borderId="41" xfId="0" applyFont="1" applyFill="1" applyBorder="1" applyAlignment="1">
      <alignment horizontal="left" vertical="center" wrapText="1"/>
    </xf>
    <xf numFmtId="0" fontId="30" fillId="7" borderId="24" xfId="0" applyFont="1" applyFill="1" applyBorder="1" applyAlignment="1">
      <alignment horizontal="center" vertical="center"/>
    </xf>
    <xf numFmtId="0" fontId="30" fillId="7" borderId="32" xfId="0" applyFont="1" applyFill="1" applyBorder="1" applyAlignment="1">
      <alignment horizontal="center" vertical="center"/>
    </xf>
    <xf numFmtId="0" fontId="30" fillId="7" borderId="46" xfId="0" applyFont="1" applyFill="1" applyBorder="1" applyAlignment="1">
      <alignment horizontal="left" vertical="center" wrapText="1"/>
    </xf>
    <xf numFmtId="2" fontId="30" fillId="7" borderId="24" xfId="0" applyNumberFormat="1" applyFont="1" applyFill="1" applyBorder="1" applyAlignment="1">
      <alignment horizontal="right"/>
    </xf>
    <xf numFmtId="0" fontId="30" fillId="7" borderId="24" xfId="0" applyFont="1" applyFill="1" applyBorder="1" applyAlignment="1">
      <alignment horizontal="center"/>
    </xf>
    <xf numFmtId="0" fontId="30" fillId="7" borderId="37" xfId="0" applyFont="1" applyFill="1" applyBorder="1" applyAlignment="1">
      <alignment horizontal="left" wrapText="1"/>
    </xf>
    <xf numFmtId="0" fontId="34" fillId="0" borderId="0" xfId="0" applyFont="1"/>
    <xf numFmtId="0" fontId="30" fillId="3" borderId="61" xfId="0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30" fillId="7" borderId="62" xfId="0" applyFont="1" applyFill="1" applyBorder="1" applyAlignment="1">
      <alignment horizontal="center" vertical="center"/>
    </xf>
    <xf numFmtId="0" fontId="30" fillId="3" borderId="63" xfId="0" applyFont="1" applyFill="1" applyBorder="1"/>
    <xf numFmtId="10" fontId="30" fillId="0" borderId="0" xfId="0" applyNumberFormat="1" applyFont="1" applyAlignment="1">
      <alignment horizontal="center" vertical="center"/>
    </xf>
    <xf numFmtId="10" fontId="30" fillId="7" borderId="42" xfId="0" applyNumberFormat="1" applyFont="1" applyFill="1" applyBorder="1" applyAlignment="1">
      <alignment horizontal="center" vertical="center"/>
    </xf>
    <xf numFmtId="0" fontId="30" fillId="3" borderId="42" xfId="0" applyFont="1" applyFill="1" applyBorder="1"/>
    <xf numFmtId="0" fontId="36" fillId="7" borderId="59" xfId="0" applyFont="1" applyFill="1" applyBorder="1"/>
    <xf numFmtId="10" fontId="36" fillId="0" borderId="0" xfId="0" applyNumberFormat="1" applyFont="1"/>
    <xf numFmtId="4" fontId="36" fillId="7" borderId="59" xfId="0" applyNumberFormat="1" applyFont="1" applyFill="1" applyBorder="1"/>
    <xf numFmtId="10" fontId="36" fillId="7" borderId="59" xfId="0" applyNumberFormat="1" applyFont="1" applyFill="1" applyBorder="1" applyAlignment="1">
      <alignment horizontal="center" vertical="center"/>
    </xf>
    <xf numFmtId="0" fontId="32" fillId="0" borderId="0" xfId="0" applyFont="1"/>
    <xf numFmtId="0" fontId="36" fillId="0" borderId="0" xfId="0" applyFont="1" applyAlignment="1">
      <alignment vertical="center"/>
    </xf>
    <xf numFmtId="0" fontId="37" fillId="0" borderId="0" xfId="0" applyFont="1"/>
    <xf numFmtId="0" fontId="30" fillId="7" borderId="61" xfId="0" applyFont="1" applyFill="1" applyBorder="1" applyAlignment="1">
      <alignment vertical="center"/>
    </xf>
    <xf numFmtId="0" fontId="39" fillId="3" borderId="61" xfId="0" applyFont="1" applyFill="1" applyBorder="1" applyAlignment="1">
      <alignment horizontal="center" vertical="center"/>
    </xf>
    <xf numFmtId="0" fontId="26" fillId="7" borderId="59" xfId="0" applyFont="1" applyFill="1" applyBorder="1"/>
    <xf numFmtId="4" fontId="34" fillId="0" borderId="42" xfId="0" applyNumberFormat="1" applyFont="1" applyBorder="1"/>
    <xf numFmtId="4" fontId="35" fillId="0" borderId="42" xfId="0" applyNumberFormat="1" applyFont="1" applyBorder="1"/>
    <xf numFmtId="4" fontId="0" fillId="0" borderId="0" xfId="0" applyNumberFormat="1"/>
    <xf numFmtId="4" fontId="30" fillId="3" borderId="61" xfId="0" applyNumberFormat="1" applyFont="1" applyFill="1" applyBorder="1" applyAlignment="1">
      <alignment horizontal="center" vertical="center"/>
    </xf>
    <xf numFmtId="4" fontId="35" fillId="0" borderId="64" xfId="0" applyNumberFormat="1" applyFont="1" applyBorder="1"/>
    <xf numFmtId="4" fontId="26" fillId="7" borderId="59" xfId="0" applyNumberFormat="1" applyFont="1" applyFill="1" applyBorder="1"/>
    <xf numFmtId="4" fontId="30" fillId="3" borderId="62" xfId="0" applyNumberFormat="1" applyFont="1" applyFill="1" applyBorder="1" applyAlignment="1">
      <alignment horizontal="center" vertical="center"/>
    </xf>
    <xf numFmtId="4" fontId="35" fillId="0" borderId="51" xfId="0" applyNumberFormat="1" applyFont="1" applyBorder="1"/>
    <xf numFmtId="4" fontId="34" fillId="0" borderId="0" xfId="0" applyNumberFormat="1" applyFont="1"/>
    <xf numFmtId="4" fontId="35" fillId="0" borderId="63" xfId="0" applyNumberFormat="1" applyFont="1" applyBorder="1"/>
    <xf numFmtId="0" fontId="20" fillId="0" borderId="8" xfId="0" applyFont="1" applyBorder="1" applyAlignment="1">
      <alignment horizontal="left" vertical="center" wrapText="1"/>
    </xf>
    <xf numFmtId="3" fontId="20" fillId="0" borderId="33" xfId="0" applyNumberFormat="1" applyFont="1" applyBorder="1" applyAlignment="1">
      <alignment horizontal="left" vertical="center"/>
    </xf>
    <xf numFmtId="3" fontId="20" fillId="0" borderId="48" xfId="0" applyNumberFormat="1" applyFont="1" applyBorder="1" applyAlignment="1">
      <alignment horizontal="left" vertical="center"/>
    </xf>
    <xf numFmtId="0" fontId="20" fillId="0" borderId="8" xfId="0" applyFont="1" applyBorder="1" applyAlignment="1">
      <alignment vertical="center"/>
    </xf>
    <xf numFmtId="0" fontId="20" fillId="0" borderId="24" xfId="0" applyFont="1" applyBorder="1" applyAlignment="1">
      <alignment horizontal="left" vertical="center"/>
    </xf>
    <xf numFmtId="2" fontId="20" fillId="7" borderId="42" xfId="0" applyNumberFormat="1" applyFont="1" applyFill="1" applyBorder="1" applyAlignment="1">
      <alignment horizontal="right" vertical="center"/>
    </xf>
    <xf numFmtId="0" fontId="20" fillId="0" borderId="0" xfId="0" applyFont="1"/>
    <xf numFmtId="14" fontId="20" fillId="0" borderId="8" xfId="0" applyNumberFormat="1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0" fillId="0" borderId="9" xfId="0" applyFont="1" applyBorder="1" applyAlignment="1">
      <alignment vertical="center" wrapText="1"/>
    </xf>
    <xf numFmtId="0" fontId="7" fillId="0" borderId="0" xfId="0" applyFont="1"/>
    <xf numFmtId="0" fontId="20" fillId="3" borderId="8" xfId="0" applyFont="1" applyFill="1" applyBorder="1" applyAlignment="1">
      <alignment horizontal="left" wrapText="1"/>
    </xf>
    <xf numFmtId="0" fontId="20" fillId="3" borderId="20" xfId="0" applyFont="1" applyFill="1" applyBorder="1" applyAlignment="1">
      <alignment horizontal="left" vertical="center"/>
    </xf>
    <xf numFmtId="0" fontId="21" fillId="3" borderId="41" xfId="0" applyFont="1" applyFill="1" applyBorder="1" applyAlignment="1">
      <alignment horizontal="left" vertical="center" wrapText="1"/>
    </xf>
    <xf numFmtId="14" fontId="21" fillId="3" borderId="40" xfId="0" applyNumberFormat="1" applyFont="1" applyFill="1" applyBorder="1" applyAlignment="1">
      <alignment vertical="center"/>
    </xf>
    <xf numFmtId="0" fontId="21" fillId="3" borderId="42" xfId="0" applyFont="1" applyFill="1" applyBorder="1" applyAlignment="1">
      <alignment vertical="center"/>
    </xf>
    <xf numFmtId="0" fontId="21" fillId="3" borderId="32" xfId="0" applyFont="1" applyFill="1" applyBorder="1" applyAlignment="1">
      <alignment horizontal="left" vertical="center"/>
    </xf>
    <xf numFmtId="14" fontId="21" fillId="3" borderId="32" xfId="0" applyNumberFormat="1" applyFont="1" applyFill="1" applyBorder="1" applyAlignment="1">
      <alignment horizontal="center" vertical="center"/>
    </xf>
    <xf numFmtId="2" fontId="21" fillId="3" borderId="32" xfId="0" applyNumberFormat="1" applyFont="1" applyFill="1" applyBorder="1" applyAlignment="1">
      <alignment horizontal="right" vertical="center"/>
    </xf>
    <xf numFmtId="2" fontId="21" fillId="3" borderId="32" xfId="0" applyNumberFormat="1" applyFont="1" applyFill="1" applyBorder="1" applyAlignment="1">
      <alignment vertical="center"/>
    </xf>
    <xf numFmtId="49" fontId="21" fillId="3" borderId="32" xfId="0" applyNumberFormat="1" applyFont="1" applyFill="1" applyBorder="1" applyAlignment="1">
      <alignment horizontal="left" vertical="center"/>
    </xf>
    <xf numFmtId="0" fontId="20" fillId="3" borderId="33" xfId="0" applyFont="1" applyFill="1" applyBorder="1" applyAlignment="1">
      <alignment vertical="center"/>
    </xf>
    <xf numFmtId="49" fontId="20" fillId="3" borderId="8" xfId="0" applyNumberFormat="1" applyFont="1" applyFill="1" applyBorder="1" applyAlignment="1">
      <alignment vertical="center"/>
    </xf>
    <xf numFmtId="14" fontId="21" fillId="3" borderId="8" xfId="0" applyNumberFormat="1" applyFont="1" applyFill="1" applyBorder="1" applyAlignment="1">
      <alignment vertical="center"/>
    </xf>
    <xf numFmtId="49" fontId="21" fillId="3" borderId="8" xfId="0" applyNumberFormat="1" applyFont="1" applyFill="1" applyBorder="1" applyAlignment="1">
      <alignment horizontal="left" vertical="center"/>
    </xf>
    <xf numFmtId="0" fontId="21" fillId="3" borderId="8" xfId="0" applyFont="1" applyFill="1" applyBorder="1" applyAlignment="1">
      <alignment horizontal="left" vertical="center" wrapText="1"/>
    </xf>
    <xf numFmtId="14" fontId="20" fillId="3" borderId="8" xfId="0" applyNumberFormat="1" applyFont="1" applyFill="1" applyBorder="1" applyAlignment="1">
      <alignment vertical="center"/>
    </xf>
    <xf numFmtId="14" fontId="21" fillId="3" borderId="38" xfId="0" applyNumberFormat="1" applyFont="1" applyFill="1" applyBorder="1" applyAlignment="1">
      <alignment vertical="center"/>
    </xf>
    <xf numFmtId="0" fontId="21" fillId="3" borderId="39" xfId="0" applyFont="1" applyFill="1" applyBorder="1" applyAlignment="1">
      <alignment horizontal="left" vertical="center" wrapText="1"/>
    </xf>
    <xf numFmtId="14" fontId="20" fillId="3" borderId="23" xfId="0" applyNumberFormat="1" applyFont="1" applyFill="1" applyBorder="1" applyAlignment="1">
      <alignment horizontal="left" vertical="center"/>
    </xf>
    <xf numFmtId="14" fontId="20" fillId="3" borderId="23" xfId="0" applyNumberFormat="1" applyFont="1" applyFill="1" applyBorder="1" applyAlignment="1">
      <alignment horizontal="center" vertical="center"/>
    </xf>
    <xf numFmtId="2" fontId="20" fillId="3" borderId="23" xfId="0" applyNumberFormat="1" applyFont="1" applyFill="1" applyBorder="1" applyAlignment="1">
      <alignment horizontal="right" vertical="center"/>
    </xf>
    <xf numFmtId="14" fontId="20" fillId="3" borderId="8" xfId="0" applyNumberFormat="1" applyFont="1" applyFill="1" applyBorder="1" applyAlignment="1">
      <alignment horizontal="left" vertical="center"/>
    </xf>
    <xf numFmtId="0" fontId="21" fillId="3" borderId="8" xfId="0" applyFont="1" applyFill="1" applyBorder="1" applyAlignment="1">
      <alignment vertical="center"/>
    </xf>
    <xf numFmtId="0" fontId="21" fillId="3" borderId="8" xfId="0" applyFont="1" applyFill="1" applyBorder="1" applyAlignment="1">
      <alignment horizontal="left" wrapText="1"/>
    </xf>
    <xf numFmtId="0" fontId="6" fillId="3" borderId="0" xfId="0" applyFont="1" applyFill="1" applyAlignment="1">
      <alignment vertical="center"/>
    </xf>
    <xf numFmtId="0" fontId="18" fillId="3" borderId="8" xfId="0" applyFont="1" applyFill="1" applyBorder="1" applyAlignment="1">
      <alignment vertical="center"/>
    </xf>
    <xf numFmtId="2" fontId="18" fillId="3" borderId="8" xfId="0" applyNumberFormat="1" applyFont="1" applyFill="1" applyBorder="1" applyAlignment="1">
      <alignment horizontal="right" vertical="center"/>
    </xf>
    <xf numFmtId="0" fontId="20" fillId="3" borderId="22" xfId="0" applyFont="1" applyFill="1" applyBorder="1" applyAlignment="1">
      <alignment vertical="center"/>
    </xf>
    <xf numFmtId="0" fontId="20" fillId="3" borderId="22" xfId="0" applyFont="1" applyFill="1" applyBorder="1" applyAlignment="1">
      <alignment horizontal="left" wrapText="1"/>
    </xf>
    <xf numFmtId="14" fontId="20" fillId="3" borderId="22" xfId="0" applyNumberFormat="1" applyFont="1" applyFill="1" applyBorder="1" applyAlignment="1">
      <alignment horizontal="left" vertical="center"/>
    </xf>
    <xf numFmtId="2" fontId="20" fillId="3" borderId="0" xfId="0" applyNumberFormat="1" applyFont="1" applyFill="1" applyAlignment="1">
      <alignment vertical="center"/>
    </xf>
    <xf numFmtId="0" fontId="21" fillId="3" borderId="9" xfId="0" applyFont="1" applyFill="1" applyBorder="1" applyAlignment="1">
      <alignment horizontal="left" vertical="center"/>
    </xf>
    <xf numFmtId="49" fontId="21" fillId="3" borderId="0" xfId="0" applyNumberFormat="1" applyFont="1" applyFill="1" applyAlignment="1">
      <alignment horizontal="left" vertical="center"/>
    </xf>
    <xf numFmtId="0" fontId="21" fillId="3" borderId="9" xfId="0" applyFont="1" applyFill="1" applyBorder="1" applyAlignment="1">
      <alignment vertical="center"/>
    </xf>
    <xf numFmtId="0" fontId="21" fillId="3" borderId="9" xfId="0" applyFont="1" applyFill="1" applyBorder="1" applyAlignment="1">
      <alignment horizontal="center" vertical="center"/>
    </xf>
    <xf numFmtId="2" fontId="21" fillId="3" borderId="9" xfId="0" applyNumberFormat="1" applyFont="1" applyFill="1" applyBorder="1" applyAlignment="1">
      <alignment horizontal="right" vertical="center"/>
    </xf>
    <xf numFmtId="14" fontId="21" fillId="3" borderId="8" xfId="0" applyNumberFormat="1" applyFont="1" applyFill="1" applyBorder="1" applyAlignment="1">
      <alignment horizontal="left" vertical="center"/>
    </xf>
    <xf numFmtId="0" fontId="20" fillId="3" borderId="22" xfId="0" applyFont="1" applyFill="1" applyBorder="1" applyAlignment="1">
      <alignment vertical="center" wrapText="1"/>
    </xf>
    <xf numFmtId="14" fontId="18" fillId="3" borderId="8" xfId="0" applyNumberFormat="1" applyFont="1" applyFill="1" applyBorder="1" applyAlignment="1">
      <alignment horizontal="left" vertical="center"/>
    </xf>
    <xf numFmtId="49" fontId="18" fillId="3" borderId="0" xfId="0" applyNumberFormat="1" applyFont="1" applyFill="1" applyAlignment="1">
      <alignment horizontal="left" vertical="center"/>
    </xf>
    <xf numFmtId="0" fontId="18" fillId="3" borderId="22" xfId="0" applyFont="1" applyFill="1" applyBorder="1" applyAlignment="1">
      <alignment vertical="center"/>
    </xf>
    <xf numFmtId="0" fontId="18" fillId="3" borderId="22" xfId="0" applyFont="1" applyFill="1" applyBorder="1" applyAlignment="1">
      <alignment horizontal="center" vertical="center"/>
    </xf>
    <xf numFmtId="2" fontId="18" fillId="3" borderId="8" xfId="0" applyNumberFormat="1" applyFont="1" applyFill="1" applyBorder="1" applyAlignment="1">
      <alignment vertical="center"/>
    </xf>
    <xf numFmtId="0" fontId="24" fillId="3" borderId="8" xfId="0" applyFont="1" applyFill="1" applyBorder="1" applyAlignment="1">
      <alignment horizontal="left" vertical="center" wrapText="1"/>
    </xf>
    <xf numFmtId="0" fontId="21" fillId="3" borderId="22" xfId="0" applyFont="1" applyFill="1" applyBorder="1" applyAlignment="1">
      <alignment vertical="center"/>
    </xf>
    <xf numFmtId="14" fontId="20" fillId="3" borderId="8" xfId="0" applyNumberFormat="1" applyFont="1" applyFill="1" applyBorder="1" applyAlignment="1">
      <alignment horizontal="left" vertical="center" wrapText="1"/>
    </xf>
    <xf numFmtId="14" fontId="20" fillId="3" borderId="38" xfId="0" applyNumberFormat="1" applyFont="1" applyFill="1" applyBorder="1" applyAlignment="1">
      <alignment horizontal="left" vertical="center"/>
    </xf>
    <xf numFmtId="0" fontId="20" fillId="3" borderId="25" xfId="0" applyFont="1" applyFill="1" applyBorder="1" applyAlignment="1">
      <alignment horizontal="left" vertical="center"/>
    </xf>
    <xf numFmtId="0" fontId="20" fillId="3" borderId="39" xfId="0" applyFont="1" applyFill="1" applyBorder="1" applyAlignment="1">
      <alignment horizontal="left" vertical="center" wrapText="1"/>
    </xf>
    <xf numFmtId="2" fontId="20" fillId="3" borderId="22" xfId="0" applyNumberFormat="1" applyFont="1" applyFill="1" applyBorder="1" applyAlignment="1">
      <alignment horizontal="center" vertical="center"/>
    </xf>
    <xf numFmtId="2" fontId="20" fillId="3" borderId="8" xfId="0" quotePrefix="1" applyNumberFormat="1" applyFont="1" applyFill="1" applyBorder="1" applyAlignment="1">
      <alignment horizontal="right" vertical="center"/>
    </xf>
    <xf numFmtId="49" fontId="20" fillId="3" borderId="0" xfId="0" applyNumberFormat="1" applyFont="1" applyFill="1" applyAlignment="1">
      <alignment horizontal="left" vertical="center"/>
    </xf>
    <xf numFmtId="1" fontId="20" fillId="3" borderId="49" xfId="0" applyNumberFormat="1" applyFont="1" applyFill="1" applyBorder="1" applyAlignment="1">
      <alignment horizontal="left" vertical="center"/>
    </xf>
    <xf numFmtId="1" fontId="20" fillId="3" borderId="8" xfId="0" applyNumberFormat="1" applyFont="1" applyFill="1" applyBorder="1" applyAlignment="1">
      <alignment horizontal="left" vertical="center"/>
    </xf>
    <xf numFmtId="0" fontId="40" fillId="3" borderId="0" xfId="0" applyFont="1" applyFill="1"/>
    <xf numFmtId="0" fontId="21" fillId="3" borderId="0" xfId="0" applyFont="1" applyFill="1" applyAlignment="1">
      <alignment vertical="center"/>
    </xf>
    <xf numFmtId="49" fontId="20" fillId="3" borderId="9" xfId="0" applyNumberFormat="1" applyFont="1" applyFill="1" applyBorder="1" applyAlignment="1">
      <alignment horizontal="left" vertical="center"/>
    </xf>
    <xf numFmtId="0" fontId="20" fillId="3" borderId="9" xfId="0" applyFont="1" applyFill="1" applyBorder="1" applyAlignment="1">
      <alignment horizontal="left" vertical="center" wrapText="1"/>
    </xf>
    <xf numFmtId="0" fontId="30" fillId="2" borderId="10" xfId="0" applyFont="1" applyFill="1" applyBorder="1"/>
    <xf numFmtId="2" fontId="30" fillId="2" borderId="10" xfId="0" applyNumberFormat="1" applyFont="1" applyFill="1" applyBorder="1"/>
    <xf numFmtId="0" fontId="30" fillId="2" borderId="10" xfId="0" applyFont="1" applyFill="1" applyBorder="1" applyAlignment="1">
      <alignment wrapText="1"/>
    </xf>
    <xf numFmtId="49" fontId="20" fillId="3" borderId="22" xfId="0" applyNumberFormat="1" applyFont="1" applyFill="1" applyBorder="1" applyAlignment="1">
      <alignment horizontal="left" vertical="center"/>
    </xf>
    <xf numFmtId="0" fontId="21" fillId="3" borderId="22" xfId="0" applyFont="1" applyFill="1" applyBorder="1" applyAlignment="1">
      <alignment horizontal="left" wrapText="1"/>
    </xf>
    <xf numFmtId="0" fontId="20" fillId="2" borderId="10" xfId="0" applyFont="1" applyFill="1" applyBorder="1"/>
    <xf numFmtId="2" fontId="20" fillId="2" borderId="10" xfId="0" applyNumberFormat="1" applyFont="1" applyFill="1" applyBorder="1"/>
    <xf numFmtId="0" fontId="20" fillId="3" borderId="22" xfId="0" applyFont="1" applyFill="1" applyBorder="1"/>
    <xf numFmtId="2" fontId="20" fillId="3" borderId="22" xfId="0" applyNumberFormat="1" applyFont="1" applyFill="1" applyBorder="1"/>
    <xf numFmtId="14" fontId="20" fillId="3" borderId="43" xfId="0" applyNumberFormat="1" applyFont="1" applyFill="1" applyBorder="1"/>
    <xf numFmtId="0" fontId="20" fillId="3" borderId="43" xfId="0" applyFont="1" applyFill="1" applyBorder="1" applyAlignment="1">
      <alignment horizontal="left"/>
    </xf>
    <xf numFmtId="14" fontId="20" fillId="3" borderId="43" xfId="0" applyNumberFormat="1" applyFont="1" applyFill="1" applyBorder="1" applyAlignment="1">
      <alignment horizontal="center"/>
    </xf>
    <xf numFmtId="2" fontId="20" fillId="3" borderId="43" xfId="0" applyNumberFormat="1" applyFont="1" applyFill="1" applyBorder="1" applyAlignment="1">
      <alignment horizontal="right"/>
    </xf>
    <xf numFmtId="2" fontId="20" fillId="3" borderId="43" xfId="0" applyNumberFormat="1" applyFont="1" applyFill="1" applyBorder="1"/>
    <xf numFmtId="0" fontId="20" fillId="3" borderId="43" xfId="0" applyFont="1" applyFill="1" applyBorder="1" applyAlignment="1">
      <alignment horizontal="left" vertical="center" wrapText="1"/>
    </xf>
    <xf numFmtId="0" fontId="21" fillId="3" borderId="0" xfId="0" applyFont="1" applyFill="1"/>
    <xf numFmtId="2" fontId="30" fillId="2" borderId="9" xfId="0" applyNumberFormat="1" applyFont="1" applyFill="1" applyBorder="1" applyAlignment="1">
      <alignment horizontal="right" vertical="center"/>
    </xf>
    <xf numFmtId="0" fontId="30" fillId="2" borderId="9" xfId="0" applyFont="1" applyFill="1" applyBorder="1" applyAlignment="1">
      <alignment horizontal="left" vertical="center" wrapText="1"/>
    </xf>
    <xf numFmtId="14" fontId="20" fillId="3" borderId="38" xfId="0" applyNumberFormat="1" applyFont="1" applyFill="1" applyBorder="1" applyAlignment="1">
      <alignment vertical="center"/>
    </xf>
    <xf numFmtId="0" fontId="30" fillId="2" borderId="53" xfId="0" applyFont="1" applyFill="1" applyBorder="1" applyAlignment="1">
      <alignment horizontal="left" vertical="center" wrapText="1"/>
    </xf>
    <xf numFmtId="1" fontId="20" fillId="3" borderId="38" xfId="0" applyNumberFormat="1" applyFont="1" applyFill="1" applyBorder="1" applyAlignment="1">
      <alignment horizontal="left" vertical="center"/>
    </xf>
    <xf numFmtId="2" fontId="30" fillId="2" borderId="48" xfId="0" applyNumberFormat="1" applyFont="1" applyFill="1" applyBorder="1" applyAlignment="1">
      <alignment horizontal="right" vertical="center"/>
    </xf>
    <xf numFmtId="0" fontId="30" fillId="2" borderId="5" xfId="0" applyFont="1" applyFill="1" applyBorder="1" applyAlignment="1">
      <alignment horizontal="left" vertical="center" wrapText="1"/>
    </xf>
    <xf numFmtId="14" fontId="20" fillId="3" borderId="49" xfId="0" applyNumberFormat="1" applyFont="1" applyFill="1" applyBorder="1" applyAlignment="1">
      <alignment vertical="center"/>
    </xf>
    <xf numFmtId="49" fontId="20" fillId="3" borderId="43" xfId="0" applyNumberFormat="1" applyFont="1" applyFill="1" applyBorder="1" applyAlignment="1">
      <alignment horizontal="left" vertical="center"/>
    </xf>
    <xf numFmtId="0" fontId="20" fillId="3" borderId="43" xfId="0" applyFont="1" applyFill="1" applyBorder="1" applyAlignment="1">
      <alignment horizontal="left" vertical="center"/>
    </xf>
    <xf numFmtId="14" fontId="20" fillId="3" borderId="43" xfId="0" applyNumberFormat="1" applyFont="1" applyFill="1" applyBorder="1" applyAlignment="1">
      <alignment horizontal="center" vertical="center"/>
    </xf>
    <xf numFmtId="2" fontId="20" fillId="3" borderId="43" xfId="0" applyNumberFormat="1" applyFont="1" applyFill="1" applyBorder="1" applyAlignment="1">
      <alignment horizontal="right" vertical="center"/>
    </xf>
    <xf numFmtId="2" fontId="20" fillId="3" borderId="43" xfId="0" applyNumberFormat="1" applyFont="1" applyFill="1" applyBorder="1" applyAlignment="1">
      <alignment vertical="center"/>
    </xf>
    <xf numFmtId="0" fontId="21" fillId="3" borderId="50" xfId="0" applyFont="1" applyFill="1" applyBorder="1" applyAlignment="1">
      <alignment horizontal="left" vertical="center" wrapText="1"/>
    </xf>
    <xf numFmtId="0" fontId="20" fillId="3" borderId="50" xfId="0" applyFont="1" applyFill="1" applyBorder="1" applyAlignment="1">
      <alignment horizontal="left" vertical="center" wrapText="1"/>
    </xf>
    <xf numFmtId="2" fontId="20" fillId="2" borderId="6" xfId="0" applyNumberFormat="1" applyFont="1" applyFill="1" applyBorder="1" applyAlignment="1">
      <alignment horizontal="right" vertical="center"/>
    </xf>
    <xf numFmtId="0" fontId="20" fillId="2" borderId="6" xfId="0" applyFont="1" applyFill="1" applyBorder="1" applyAlignment="1">
      <alignment horizontal="left" vertical="center" wrapText="1"/>
    </xf>
    <xf numFmtId="14" fontId="21" fillId="3" borderId="49" xfId="0" applyNumberFormat="1" applyFont="1" applyFill="1" applyBorder="1" applyAlignment="1">
      <alignment vertical="center"/>
    </xf>
    <xf numFmtId="49" fontId="21" fillId="3" borderId="43" xfId="0" applyNumberFormat="1" applyFont="1" applyFill="1" applyBorder="1" applyAlignment="1">
      <alignment horizontal="left" vertical="center"/>
    </xf>
    <xf numFmtId="0" fontId="21" fillId="3" borderId="43" xfId="0" applyFont="1" applyFill="1" applyBorder="1" applyAlignment="1">
      <alignment horizontal="left" vertical="center"/>
    </xf>
    <xf numFmtId="14" fontId="21" fillId="3" borderId="43" xfId="0" applyNumberFormat="1" applyFont="1" applyFill="1" applyBorder="1" applyAlignment="1">
      <alignment horizontal="center" vertical="center"/>
    </xf>
    <xf numFmtId="2" fontId="21" fillId="3" borderId="43" xfId="0" applyNumberFormat="1" applyFont="1" applyFill="1" applyBorder="1" applyAlignment="1">
      <alignment horizontal="right" vertical="center"/>
    </xf>
    <xf numFmtId="2" fontId="21" fillId="3" borderId="43" xfId="0" applyNumberFormat="1" applyFont="1" applyFill="1" applyBorder="1" applyAlignment="1">
      <alignment vertical="center"/>
    </xf>
    <xf numFmtId="2" fontId="20" fillId="2" borderId="48" xfId="0" applyNumberFormat="1" applyFont="1" applyFill="1" applyBorder="1" applyAlignment="1">
      <alignment horizontal="right" vertical="center"/>
    </xf>
    <xf numFmtId="0" fontId="20" fillId="2" borderId="5" xfId="0" applyFont="1" applyFill="1" applyBorder="1" applyAlignment="1">
      <alignment horizontal="left" vertical="center" wrapText="1"/>
    </xf>
    <xf numFmtId="2" fontId="20" fillId="2" borderId="9" xfId="0" applyNumberFormat="1" applyFont="1" applyFill="1" applyBorder="1" applyAlignment="1">
      <alignment horizontal="right" vertical="center"/>
    </xf>
    <xf numFmtId="0" fontId="20" fillId="2" borderId="9" xfId="0" applyFont="1" applyFill="1" applyBorder="1" applyAlignment="1">
      <alignment horizontal="left" vertical="center" wrapText="1"/>
    </xf>
    <xf numFmtId="0" fontId="20" fillId="2" borderId="53" xfId="0" applyFont="1" applyFill="1" applyBorder="1" applyAlignment="1">
      <alignment horizontal="left" vertical="center" wrapText="1"/>
    </xf>
    <xf numFmtId="2" fontId="20" fillId="2" borderId="24" xfId="0" applyNumberFormat="1" applyFont="1" applyFill="1" applyBorder="1" applyAlignment="1">
      <alignment horizontal="right"/>
    </xf>
    <xf numFmtId="0" fontId="20" fillId="2" borderId="37" xfId="0" applyFont="1" applyFill="1" applyBorder="1" applyAlignment="1">
      <alignment horizontal="left" wrapText="1"/>
    </xf>
    <xf numFmtId="14" fontId="20" fillId="3" borderId="38" xfId="0" applyNumberFormat="1" applyFont="1" applyFill="1" applyBorder="1" applyAlignment="1">
      <alignment horizontal="center" vertical="center"/>
    </xf>
    <xf numFmtId="2" fontId="20" fillId="3" borderId="38" xfId="0" applyNumberFormat="1" applyFont="1" applyFill="1" applyBorder="1" applyAlignment="1">
      <alignment vertical="center"/>
    </xf>
    <xf numFmtId="14" fontId="20" fillId="3" borderId="25" xfId="0" applyNumberFormat="1" applyFont="1" applyFill="1" applyBorder="1" applyAlignment="1">
      <alignment vertical="center"/>
    </xf>
    <xf numFmtId="0" fontId="20" fillId="2" borderId="54" xfId="0" applyFont="1" applyFill="1" applyBorder="1" applyAlignment="1">
      <alignment horizontal="center"/>
    </xf>
    <xf numFmtId="0" fontId="20" fillId="2" borderId="55" xfId="0" applyFont="1" applyFill="1" applyBorder="1" applyAlignment="1">
      <alignment horizontal="center"/>
    </xf>
    <xf numFmtId="0" fontId="20" fillId="2" borderId="56" xfId="0" applyFont="1" applyFill="1" applyBorder="1" applyAlignment="1">
      <alignment horizontal="center"/>
    </xf>
    <xf numFmtId="14" fontId="20" fillId="0" borderId="17" xfId="0" applyNumberFormat="1" applyFont="1" applyBorder="1" applyAlignment="1">
      <alignment horizontal="center" vertical="center"/>
    </xf>
    <xf numFmtId="14" fontId="20" fillId="0" borderId="18" xfId="0" applyNumberFormat="1" applyFont="1" applyBorder="1" applyAlignment="1">
      <alignment horizontal="center" vertical="center"/>
    </xf>
    <xf numFmtId="14" fontId="20" fillId="0" borderId="19" xfId="0" applyNumberFormat="1" applyFont="1" applyBorder="1" applyAlignment="1">
      <alignment horizontal="center" vertical="center"/>
    </xf>
    <xf numFmtId="4" fontId="20" fillId="6" borderId="11" xfId="0" applyNumberFormat="1" applyFont="1" applyFill="1" applyBorder="1" applyAlignment="1">
      <alignment horizontal="center" vertical="center"/>
    </xf>
    <xf numFmtId="4" fontId="20" fillId="6" borderId="15" xfId="0" applyNumberFormat="1" applyFont="1" applyFill="1" applyBorder="1" applyAlignment="1">
      <alignment horizontal="center" vertical="center"/>
    </xf>
    <xf numFmtId="4" fontId="20" fillId="6" borderId="13" xfId="0" applyNumberFormat="1" applyFont="1" applyFill="1" applyBorder="1" applyAlignment="1">
      <alignment horizontal="center" vertical="center"/>
    </xf>
    <xf numFmtId="4" fontId="20" fillId="6" borderId="16" xfId="0" applyNumberFormat="1" applyFont="1" applyFill="1" applyBorder="1" applyAlignment="1">
      <alignment horizontal="center" vertical="center"/>
    </xf>
    <xf numFmtId="0" fontId="26" fillId="7" borderId="60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66" xfId="0" applyFont="1" applyFill="1" applyBorder="1" applyAlignment="1">
      <alignment horizontal="center" vertical="center"/>
    </xf>
    <xf numFmtId="0" fontId="18" fillId="3" borderId="66" xfId="0" applyFont="1" applyFill="1" applyBorder="1" applyAlignment="1">
      <alignment horizontal="center" vertical="center"/>
    </xf>
    <xf numFmtId="0" fontId="30" fillId="2" borderId="54" xfId="0" applyFont="1" applyFill="1" applyBorder="1" applyAlignment="1">
      <alignment horizontal="center"/>
    </xf>
    <xf numFmtId="0" fontId="30" fillId="2" borderId="55" xfId="0" applyFont="1" applyFill="1" applyBorder="1" applyAlignment="1">
      <alignment horizontal="center"/>
    </xf>
    <xf numFmtId="0" fontId="30" fillId="2" borderId="56" xfId="0" applyFont="1" applyFill="1" applyBorder="1" applyAlignment="1">
      <alignment horizontal="center"/>
    </xf>
    <xf numFmtId="14" fontId="20" fillId="0" borderId="5" xfId="0" applyNumberFormat="1" applyFont="1" applyBorder="1" applyAlignment="1">
      <alignment horizontal="center" vertical="center"/>
    </xf>
    <xf numFmtId="14" fontId="20" fillId="0" borderId="6" xfId="0" applyNumberFormat="1" applyFont="1" applyBorder="1" applyAlignment="1">
      <alignment horizontal="center" vertical="center"/>
    </xf>
    <xf numFmtId="14" fontId="20" fillId="0" borderId="7" xfId="0" applyNumberFormat="1" applyFont="1" applyBorder="1" applyAlignment="1">
      <alignment horizontal="center" vertical="center"/>
    </xf>
    <xf numFmtId="0" fontId="26" fillId="7" borderId="60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left" vertical="center"/>
    </xf>
    <xf numFmtId="0" fontId="20" fillId="3" borderId="3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horizontal="left" vertical="center"/>
    </xf>
    <xf numFmtId="0" fontId="20" fillId="3" borderId="4" xfId="0" applyFont="1" applyFill="1" applyBorder="1" applyAlignment="1">
      <alignment horizontal="left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/>
    </xf>
    <xf numFmtId="0" fontId="20" fillId="2" borderId="68" xfId="0" applyFont="1" applyFill="1" applyBorder="1" applyAlignment="1">
      <alignment horizontal="center" vertical="center"/>
    </xf>
    <xf numFmtId="0" fontId="20" fillId="2" borderId="52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49" fontId="20" fillId="0" borderId="17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49" fontId="18" fillId="0" borderId="18" xfId="0" applyNumberFormat="1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center" vertical="center"/>
    </xf>
    <xf numFmtId="0" fontId="30" fillId="2" borderId="68" xfId="0" applyFont="1" applyFill="1" applyBorder="1" applyAlignment="1">
      <alignment horizontal="center" vertical="center"/>
    </xf>
    <xf numFmtId="0" fontId="30" fillId="2" borderId="52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0" fillId="2" borderId="47" xfId="0" applyFont="1" applyFill="1" applyBorder="1" applyAlignment="1">
      <alignment horizontal="center" vertical="center"/>
    </xf>
    <xf numFmtId="0" fontId="30" fillId="2" borderId="53" xfId="0" applyFont="1" applyFill="1" applyBorder="1" applyAlignment="1">
      <alignment horizontal="center" vertical="center"/>
    </xf>
    <xf numFmtId="0" fontId="20" fillId="3" borderId="27" xfId="0" applyFont="1" applyFill="1" applyBorder="1" applyAlignment="1">
      <alignment horizontal="center" vertical="center"/>
    </xf>
    <xf numFmtId="0" fontId="20" fillId="3" borderId="67" xfId="0" applyFont="1" applyFill="1" applyBorder="1" applyAlignment="1">
      <alignment horizontal="center" vertical="center"/>
    </xf>
    <xf numFmtId="0" fontId="20" fillId="3" borderId="27" xfId="0" applyFont="1" applyFill="1" applyBorder="1" applyAlignment="1">
      <alignment horizontal="center" vertical="center" wrapText="1"/>
    </xf>
    <xf numFmtId="0" fontId="20" fillId="3" borderId="67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69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69" xfId="0" applyFont="1" applyFill="1" applyBorder="1" applyAlignment="1">
      <alignment horizontal="center" vertical="center"/>
    </xf>
    <xf numFmtId="0" fontId="20" fillId="3" borderId="28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20" fillId="3" borderId="30" xfId="0" applyFont="1" applyFill="1" applyBorder="1" applyAlignment="1">
      <alignment horizontal="center" vertical="center"/>
    </xf>
    <xf numFmtId="0" fontId="20" fillId="3" borderId="30" xfId="0" applyFont="1" applyFill="1" applyBorder="1" applyAlignment="1">
      <alignment horizontal="center" vertical="center" wrapText="1"/>
    </xf>
    <xf numFmtId="49" fontId="20" fillId="6" borderId="0" xfId="0" applyNumberFormat="1" applyFont="1" applyFill="1" applyAlignment="1">
      <alignment horizontal="center" vertical="center"/>
    </xf>
    <xf numFmtId="49" fontId="20" fillId="6" borderId="31" xfId="0" applyNumberFormat="1" applyFont="1" applyFill="1" applyBorder="1" applyAlignment="1">
      <alignment horizontal="center" vertical="center"/>
    </xf>
    <xf numFmtId="0" fontId="30" fillId="7" borderId="37" xfId="0" applyFont="1" applyFill="1" applyBorder="1" applyAlignment="1">
      <alignment horizontal="center" vertical="center"/>
    </xf>
    <xf numFmtId="0" fontId="30" fillId="7" borderId="57" xfId="0" applyFont="1" applyFill="1" applyBorder="1" applyAlignment="1">
      <alignment horizontal="center" vertical="center"/>
    </xf>
    <xf numFmtId="0" fontId="30" fillId="7" borderId="36" xfId="0" applyFont="1" applyFill="1" applyBorder="1" applyAlignment="1">
      <alignment horizontal="center" vertical="center"/>
    </xf>
    <xf numFmtId="0" fontId="30" fillId="7" borderId="57" xfId="0" applyFont="1" applyFill="1" applyBorder="1" applyAlignment="1">
      <alignment horizontal="center"/>
    </xf>
    <xf numFmtId="0" fontId="30" fillId="7" borderId="36" xfId="0" applyFont="1" applyFill="1" applyBorder="1" applyAlignment="1">
      <alignment horizontal="center"/>
    </xf>
    <xf numFmtId="0" fontId="30" fillId="7" borderId="46" xfId="0" applyFont="1" applyFill="1" applyBorder="1" applyAlignment="1">
      <alignment horizontal="center" vertical="center"/>
    </xf>
    <xf numFmtId="0" fontId="30" fillId="7" borderId="40" xfId="0" applyFont="1" applyFill="1" applyBorder="1" applyAlignment="1">
      <alignment horizontal="center" vertical="center"/>
    </xf>
    <xf numFmtId="0" fontId="30" fillId="7" borderId="58" xfId="0" applyFont="1" applyFill="1" applyBorder="1" applyAlignment="1">
      <alignment horizontal="center" vertical="center"/>
    </xf>
    <xf numFmtId="49" fontId="18" fillId="6" borderId="0" xfId="0" applyNumberFormat="1" applyFont="1" applyFill="1" applyAlignment="1">
      <alignment horizontal="center" vertical="center"/>
    </xf>
    <xf numFmtId="49" fontId="18" fillId="6" borderId="31" xfId="0" applyNumberFormat="1" applyFont="1" applyFill="1" applyBorder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33" fillId="3" borderId="60" xfId="0" applyFont="1" applyFill="1" applyBorder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8" fillId="3" borderId="60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ly/Documents/VENTES%2024%20%20Ma&#768;J%20le%2021.01.xlsx" TargetMode="External"/><Relationship Id="rId2" Type="http://schemas.openxmlformats.org/officeDocument/2006/relationships/externalLinkPath" Target="/Users/Sly/Documents/VENTES%2024%20%20Ma&#768;J%20le%2021.01.xlsx" TargetMode="External"/><Relationship Id="rId1" Type="http://schemas.openxmlformats.org/officeDocument/2006/relationships/externalLinkPath" Target="/Users/Sly/Documents/VENTES%2024%20%20Ma&#768;J%20le%2021.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ean-pierrecabrol/Desktop/VENTES%2025%20Ma&#768;J%20le%2025.06.xlsx.xlsx" TargetMode="External"/><Relationship Id="rId1" Type="http://schemas.openxmlformats.org/officeDocument/2006/relationships/externalLinkPath" Target="VENTES%2025%20Ma&#768;J%20le%2025.06.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YNTHESE GLOBALE"/>
      <sheetName val="JANVIER "/>
      <sheetName val="FEVRIER"/>
      <sheetName val="MARS"/>
      <sheetName val="AVRIL"/>
      <sheetName val="MAI"/>
      <sheetName val="JUIN"/>
      <sheetName val="JUILLET"/>
      <sheetName val="AOÛT"/>
      <sheetName val="SEPTEMBRE "/>
      <sheetName val="OCTOBRE"/>
      <sheetName val="NOVEMBRE"/>
      <sheetName val="DÉCEMBRE"/>
    </sheetNames>
    <sheetDataSet>
      <sheetData sheetId="0" refreshError="1"/>
      <sheetData sheetId="1" refreshError="1">
        <row r="52">
          <cell r="G52">
            <v>226.31500000000003</v>
          </cell>
          <cell r="L52">
            <v>12665.555000000002</v>
          </cell>
        </row>
      </sheetData>
      <sheetData sheetId="2" refreshError="1">
        <row r="76">
          <cell r="G76">
            <v>310.26000000000005</v>
          </cell>
          <cell r="L76">
            <v>17379.702000000005</v>
          </cell>
        </row>
      </sheetData>
      <sheetData sheetId="3" refreshError="1">
        <row r="52">
          <cell r="G52">
            <v>174.18700000000004</v>
          </cell>
          <cell r="L52">
            <v>8021.3000000000029</v>
          </cell>
        </row>
      </sheetData>
      <sheetData sheetId="4" refreshError="1">
        <row r="70">
          <cell r="G70">
            <v>321.94899999999996</v>
          </cell>
          <cell r="L70">
            <v>17844.566999999999</v>
          </cell>
        </row>
      </sheetData>
      <sheetData sheetId="5" refreshError="1">
        <row r="32">
          <cell r="G32">
            <v>144.96200000000002</v>
          </cell>
          <cell r="L32">
            <v>11074.855</v>
          </cell>
        </row>
      </sheetData>
      <sheetData sheetId="6" refreshError="1">
        <row r="84">
          <cell r="G84">
            <v>312.92100000000011</v>
          </cell>
          <cell r="L84">
            <v>18808.762999999999</v>
          </cell>
        </row>
      </sheetData>
      <sheetData sheetId="7" refreshError="1">
        <row r="61">
          <cell r="G61">
            <v>182.71200000000002</v>
          </cell>
          <cell r="L61">
            <v>12535.722999999996</v>
          </cell>
        </row>
      </sheetData>
      <sheetData sheetId="8" refreshError="1">
        <row r="48">
          <cell r="G48">
            <v>167.03699999999998</v>
          </cell>
          <cell r="L48">
            <v>9064.255000000001</v>
          </cell>
        </row>
      </sheetData>
      <sheetData sheetId="9" refreshError="1">
        <row r="62">
          <cell r="G62">
            <v>232.34400000000002</v>
          </cell>
          <cell r="L62">
            <v>18934.719999999998</v>
          </cell>
        </row>
      </sheetData>
      <sheetData sheetId="10" refreshError="1">
        <row r="71">
          <cell r="G71">
            <v>308.13700000000006</v>
          </cell>
          <cell r="L71">
            <v>18004.514999999999</v>
          </cell>
        </row>
      </sheetData>
      <sheetData sheetId="11" refreshError="1">
        <row r="48">
          <cell r="G48">
            <v>204.93899999999994</v>
          </cell>
          <cell r="L48">
            <v>11760.318999999998</v>
          </cell>
        </row>
      </sheetData>
      <sheetData sheetId="12" refreshError="1">
        <row r="34">
          <cell r="L34">
            <v>5565.0399999999991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NTHESE GLOBALE"/>
      <sheetName val="Planning Échanges"/>
      <sheetName val="Sock ARFP"/>
      <sheetName val="Janvier"/>
      <sheetName val="Février"/>
      <sheetName val="Mars"/>
      <sheetName val="Avril"/>
      <sheetName val="Mai"/>
      <sheetName val="Juin"/>
      <sheetName val="Juillet"/>
      <sheetName val="Ao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366B-CDC7-BE4F-B83F-D2B58B392A08}">
  <sheetPr>
    <tabColor theme="5"/>
    <pageSetUpPr fitToPage="1"/>
  </sheetPr>
  <dimension ref="A1:I279"/>
  <sheetViews>
    <sheetView topLeftCell="A253" zoomScale="125" zoomScaleNormal="120" workbookViewId="0">
      <selection activeCell="F286" sqref="F286"/>
    </sheetView>
  </sheetViews>
  <sheetFormatPr baseColWidth="10" defaultRowHeight="13"/>
  <cols>
    <col min="1" max="1" width="11.6640625" style="1" customWidth="1"/>
    <col min="2" max="2" width="13" style="1" bestFit="1" customWidth="1"/>
    <col min="3" max="3" width="31.83203125" style="1" customWidth="1"/>
    <col min="4" max="4" width="30.1640625" style="1" customWidth="1"/>
    <col min="5" max="5" width="12.83203125" style="1" customWidth="1"/>
    <col min="6" max="6" width="13.83203125" style="1" customWidth="1"/>
    <col min="7" max="7" width="12.83203125" style="1" customWidth="1"/>
    <col min="8" max="8" width="13.83203125" style="1" customWidth="1"/>
    <col min="9" max="9" width="25.83203125" style="1" customWidth="1"/>
    <col min="10" max="10" width="9.1640625" style="1" customWidth="1"/>
    <col min="11" max="257" width="10.83203125" style="1"/>
    <col min="258" max="258" width="11.5" style="1" bestFit="1" customWidth="1"/>
    <col min="259" max="259" width="34" style="1" customWidth="1"/>
    <col min="260" max="260" width="30.1640625" style="1" customWidth="1"/>
    <col min="261" max="261" width="12.83203125" style="1" customWidth="1"/>
    <col min="262" max="262" width="13.83203125" style="1" customWidth="1"/>
    <col min="263" max="263" width="12.83203125" style="1" customWidth="1"/>
    <col min="264" max="264" width="13.83203125" style="1" customWidth="1"/>
    <col min="265" max="265" width="58.33203125" style="1" customWidth="1"/>
    <col min="266" max="266" width="9.1640625" style="1" customWidth="1"/>
    <col min="267" max="513" width="10.83203125" style="1"/>
    <col min="514" max="514" width="11.5" style="1" bestFit="1" customWidth="1"/>
    <col min="515" max="515" width="34" style="1" customWidth="1"/>
    <col min="516" max="516" width="30.1640625" style="1" customWidth="1"/>
    <col min="517" max="517" width="12.83203125" style="1" customWidth="1"/>
    <col min="518" max="518" width="13.83203125" style="1" customWidth="1"/>
    <col min="519" max="519" width="12.83203125" style="1" customWidth="1"/>
    <col min="520" max="520" width="13.83203125" style="1" customWidth="1"/>
    <col min="521" max="521" width="58.33203125" style="1" customWidth="1"/>
    <col min="522" max="522" width="9.1640625" style="1" customWidth="1"/>
    <col min="523" max="769" width="10.83203125" style="1"/>
    <col min="770" max="770" width="11.5" style="1" bestFit="1" customWidth="1"/>
    <col min="771" max="771" width="34" style="1" customWidth="1"/>
    <col min="772" max="772" width="30.1640625" style="1" customWidth="1"/>
    <col min="773" max="773" width="12.83203125" style="1" customWidth="1"/>
    <col min="774" max="774" width="13.83203125" style="1" customWidth="1"/>
    <col min="775" max="775" width="12.83203125" style="1" customWidth="1"/>
    <col min="776" max="776" width="13.83203125" style="1" customWidth="1"/>
    <col min="777" max="777" width="58.33203125" style="1" customWidth="1"/>
    <col min="778" max="778" width="9.1640625" style="1" customWidth="1"/>
    <col min="779" max="1025" width="10.83203125" style="1"/>
    <col min="1026" max="1026" width="11.5" style="1" bestFit="1" customWidth="1"/>
    <col min="1027" max="1027" width="34" style="1" customWidth="1"/>
    <col min="1028" max="1028" width="30.1640625" style="1" customWidth="1"/>
    <col min="1029" max="1029" width="12.83203125" style="1" customWidth="1"/>
    <col min="1030" max="1030" width="13.83203125" style="1" customWidth="1"/>
    <col min="1031" max="1031" width="12.83203125" style="1" customWidth="1"/>
    <col min="1032" max="1032" width="13.83203125" style="1" customWidth="1"/>
    <col min="1033" max="1033" width="58.33203125" style="1" customWidth="1"/>
    <col min="1034" max="1034" width="9.1640625" style="1" customWidth="1"/>
    <col min="1035" max="1281" width="10.83203125" style="1"/>
    <col min="1282" max="1282" width="11.5" style="1" bestFit="1" customWidth="1"/>
    <col min="1283" max="1283" width="34" style="1" customWidth="1"/>
    <col min="1284" max="1284" width="30.1640625" style="1" customWidth="1"/>
    <col min="1285" max="1285" width="12.83203125" style="1" customWidth="1"/>
    <col min="1286" max="1286" width="13.83203125" style="1" customWidth="1"/>
    <col min="1287" max="1287" width="12.83203125" style="1" customWidth="1"/>
    <col min="1288" max="1288" width="13.83203125" style="1" customWidth="1"/>
    <col min="1289" max="1289" width="58.33203125" style="1" customWidth="1"/>
    <col min="1290" max="1290" width="9.1640625" style="1" customWidth="1"/>
    <col min="1291" max="1537" width="10.83203125" style="1"/>
    <col min="1538" max="1538" width="11.5" style="1" bestFit="1" customWidth="1"/>
    <col min="1539" max="1539" width="34" style="1" customWidth="1"/>
    <col min="1540" max="1540" width="30.1640625" style="1" customWidth="1"/>
    <col min="1541" max="1541" width="12.83203125" style="1" customWidth="1"/>
    <col min="1542" max="1542" width="13.83203125" style="1" customWidth="1"/>
    <col min="1543" max="1543" width="12.83203125" style="1" customWidth="1"/>
    <col min="1544" max="1544" width="13.83203125" style="1" customWidth="1"/>
    <col min="1545" max="1545" width="58.33203125" style="1" customWidth="1"/>
    <col min="1546" max="1546" width="9.1640625" style="1" customWidth="1"/>
    <col min="1547" max="1793" width="10.83203125" style="1"/>
    <col min="1794" max="1794" width="11.5" style="1" bestFit="1" customWidth="1"/>
    <col min="1795" max="1795" width="34" style="1" customWidth="1"/>
    <col min="1796" max="1796" width="30.1640625" style="1" customWidth="1"/>
    <col min="1797" max="1797" width="12.83203125" style="1" customWidth="1"/>
    <col min="1798" max="1798" width="13.83203125" style="1" customWidth="1"/>
    <col min="1799" max="1799" width="12.83203125" style="1" customWidth="1"/>
    <col min="1800" max="1800" width="13.83203125" style="1" customWidth="1"/>
    <col min="1801" max="1801" width="58.33203125" style="1" customWidth="1"/>
    <col min="1802" max="1802" width="9.1640625" style="1" customWidth="1"/>
    <col min="1803" max="2049" width="10.83203125" style="1"/>
    <col min="2050" max="2050" width="11.5" style="1" bestFit="1" customWidth="1"/>
    <col min="2051" max="2051" width="34" style="1" customWidth="1"/>
    <col min="2052" max="2052" width="30.1640625" style="1" customWidth="1"/>
    <col min="2053" max="2053" width="12.83203125" style="1" customWidth="1"/>
    <col min="2054" max="2054" width="13.83203125" style="1" customWidth="1"/>
    <col min="2055" max="2055" width="12.83203125" style="1" customWidth="1"/>
    <col min="2056" max="2056" width="13.83203125" style="1" customWidth="1"/>
    <col min="2057" max="2057" width="58.33203125" style="1" customWidth="1"/>
    <col min="2058" max="2058" width="9.1640625" style="1" customWidth="1"/>
    <col min="2059" max="2305" width="10.83203125" style="1"/>
    <col min="2306" max="2306" width="11.5" style="1" bestFit="1" customWidth="1"/>
    <col min="2307" max="2307" width="34" style="1" customWidth="1"/>
    <col min="2308" max="2308" width="30.1640625" style="1" customWidth="1"/>
    <col min="2309" max="2309" width="12.83203125" style="1" customWidth="1"/>
    <col min="2310" max="2310" width="13.83203125" style="1" customWidth="1"/>
    <col min="2311" max="2311" width="12.83203125" style="1" customWidth="1"/>
    <col min="2312" max="2312" width="13.83203125" style="1" customWidth="1"/>
    <col min="2313" max="2313" width="58.33203125" style="1" customWidth="1"/>
    <col min="2314" max="2314" width="9.1640625" style="1" customWidth="1"/>
    <col min="2315" max="2561" width="10.83203125" style="1"/>
    <col min="2562" max="2562" width="11.5" style="1" bestFit="1" customWidth="1"/>
    <col min="2563" max="2563" width="34" style="1" customWidth="1"/>
    <col min="2564" max="2564" width="30.1640625" style="1" customWidth="1"/>
    <col min="2565" max="2565" width="12.83203125" style="1" customWidth="1"/>
    <col min="2566" max="2566" width="13.83203125" style="1" customWidth="1"/>
    <col min="2567" max="2567" width="12.83203125" style="1" customWidth="1"/>
    <col min="2568" max="2568" width="13.83203125" style="1" customWidth="1"/>
    <col min="2569" max="2569" width="58.33203125" style="1" customWidth="1"/>
    <col min="2570" max="2570" width="9.1640625" style="1" customWidth="1"/>
    <col min="2571" max="2817" width="10.83203125" style="1"/>
    <col min="2818" max="2818" width="11.5" style="1" bestFit="1" customWidth="1"/>
    <col min="2819" max="2819" width="34" style="1" customWidth="1"/>
    <col min="2820" max="2820" width="30.1640625" style="1" customWidth="1"/>
    <col min="2821" max="2821" width="12.83203125" style="1" customWidth="1"/>
    <col min="2822" max="2822" width="13.83203125" style="1" customWidth="1"/>
    <col min="2823" max="2823" width="12.83203125" style="1" customWidth="1"/>
    <col min="2824" max="2824" width="13.83203125" style="1" customWidth="1"/>
    <col min="2825" max="2825" width="58.33203125" style="1" customWidth="1"/>
    <col min="2826" max="2826" width="9.1640625" style="1" customWidth="1"/>
    <col min="2827" max="3073" width="10.83203125" style="1"/>
    <col min="3074" max="3074" width="11.5" style="1" bestFit="1" customWidth="1"/>
    <col min="3075" max="3075" width="34" style="1" customWidth="1"/>
    <col min="3076" max="3076" width="30.1640625" style="1" customWidth="1"/>
    <col min="3077" max="3077" width="12.83203125" style="1" customWidth="1"/>
    <col min="3078" max="3078" width="13.83203125" style="1" customWidth="1"/>
    <col min="3079" max="3079" width="12.83203125" style="1" customWidth="1"/>
    <col min="3080" max="3080" width="13.83203125" style="1" customWidth="1"/>
    <col min="3081" max="3081" width="58.33203125" style="1" customWidth="1"/>
    <col min="3082" max="3082" width="9.1640625" style="1" customWidth="1"/>
    <col min="3083" max="3329" width="10.83203125" style="1"/>
    <col min="3330" max="3330" width="11.5" style="1" bestFit="1" customWidth="1"/>
    <col min="3331" max="3331" width="34" style="1" customWidth="1"/>
    <col min="3332" max="3332" width="30.1640625" style="1" customWidth="1"/>
    <col min="3333" max="3333" width="12.83203125" style="1" customWidth="1"/>
    <col min="3334" max="3334" width="13.83203125" style="1" customWidth="1"/>
    <col min="3335" max="3335" width="12.83203125" style="1" customWidth="1"/>
    <col min="3336" max="3336" width="13.83203125" style="1" customWidth="1"/>
    <col min="3337" max="3337" width="58.33203125" style="1" customWidth="1"/>
    <col min="3338" max="3338" width="9.1640625" style="1" customWidth="1"/>
    <col min="3339" max="3585" width="10.83203125" style="1"/>
    <col min="3586" max="3586" width="11.5" style="1" bestFit="1" customWidth="1"/>
    <col min="3587" max="3587" width="34" style="1" customWidth="1"/>
    <col min="3588" max="3588" width="30.1640625" style="1" customWidth="1"/>
    <col min="3589" max="3589" width="12.83203125" style="1" customWidth="1"/>
    <col min="3590" max="3590" width="13.83203125" style="1" customWidth="1"/>
    <col min="3591" max="3591" width="12.83203125" style="1" customWidth="1"/>
    <col min="3592" max="3592" width="13.83203125" style="1" customWidth="1"/>
    <col min="3593" max="3593" width="58.33203125" style="1" customWidth="1"/>
    <col min="3594" max="3594" width="9.1640625" style="1" customWidth="1"/>
    <col min="3595" max="3841" width="10.83203125" style="1"/>
    <col min="3842" max="3842" width="11.5" style="1" bestFit="1" customWidth="1"/>
    <col min="3843" max="3843" width="34" style="1" customWidth="1"/>
    <col min="3844" max="3844" width="30.1640625" style="1" customWidth="1"/>
    <col min="3845" max="3845" width="12.83203125" style="1" customWidth="1"/>
    <col min="3846" max="3846" width="13.83203125" style="1" customWidth="1"/>
    <col min="3847" max="3847" width="12.83203125" style="1" customWidth="1"/>
    <col min="3848" max="3848" width="13.83203125" style="1" customWidth="1"/>
    <col min="3849" max="3849" width="58.33203125" style="1" customWidth="1"/>
    <col min="3850" max="3850" width="9.1640625" style="1" customWidth="1"/>
    <col min="3851" max="4097" width="10.83203125" style="1"/>
    <col min="4098" max="4098" width="11.5" style="1" bestFit="1" customWidth="1"/>
    <col min="4099" max="4099" width="34" style="1" customWidth="1"/>
    <col min="4100" max="4100" width="30.1640625" style="1" customWidth="1"/>
    <col min="4101" max="4101" width="12.83203125" style="1" customWidth="1"/>
    <col min="4102" max="4102" width="13.83203125" style="1" customWidth="1"/>
    <col min="4103" max="4103" width="12.83203125" style="1" customWidth="1"/>
    <col min="4104" max="4104" width="13.83203125" style="1" customWidth="1"/>
    <col min="4105" max="4105" width="58.33203125" style="1" customWidth="1"/>
    <col min="4106" max="4106" width="9.1640625" style="1" customWidth="1"/>
    <col min="4107" max="4353" width="10.83203125" style="1"/>
    <col min="4354" max="4354" width="11.5" style="1" bestFit="1" customWidth="1"/>
    <col min="4355" max="4355" width="34" style="1" customWidth="1"/>
    <col min="4356" max="4356" width="30.1640625" style="1" customWidth="1"/>
    <col min="4357" max="4357" width="12.83203125" style="1" customWidth="1"/>
    <col min="4358" max="4358" width="13.83203125" style="1" customWidth="1"/>
    <col min="4359" max="4359" width="12.83203125" style="1" customWidth="1"/>
    <col min="4360" max="4360" width="13.83203125" style="1" customWidth="1"/>
    <col min="4361" max="4361" width="58.33203125" style="1" customWidth="1"/>
    <col min="4362" max="4362" width="9.1640625" style="1" customWidth="1"/>
    <col min="4363" max="4609" width="10.83203125" style="1"/>
    <col min="4610" max="4610" width="11.5" style="1" bestFit="1" customWidth="1"/>
    <col min="4611" max="4611" width="34" style="1" customWidth="1"/>
    <col min="4612" max="4612" width="30.1640625" style="1" customWidth="1"/>
    <col min="4613" max="4613" width="12.83203125" style="1" customWidth="1"/>
    <col min="4614" max="4614" width="13.83203125" style="1" customWidth="1"/>
    <col min="4615" max="4615" width="12.83203125" style="1" customWidth="1"/>
    <col min="4616" max="4616" width="13.83203125" style="1" customWidth="1"/>
    <col min="4617" max="4617" width="58.33203125" style="1" customWidth="1"/>
    <col min="4618" max="4618" width="9.1640625" style="1" customWidth="1"/>
    <col min="4619" max="4865" width="10.83203125" style="1"/>
    <col min="4866" max="4866" width="11.5" style="1" bestFit="1" customWidth="1"/>
    <col min="4867" max="4867" width="34" style="1" customWidth="1"/>
    <col min="4868" max="4868" width="30.1640625" style="1" customWidth="1"/>
    <col min="4869" max="4869" width="12.83203125" style="1" customWidth="1"/>
    <col min="4870" max="4870" width="13.83203125" style="1" customWidth="1"/>
    <col min="4871" max="4871" width="12.83203125" style="1" customWidth="1"/>
    <col min="4872" max="4872" width="13.83203125" style="1" customWidth="1"/>
    <col min="4873" max="4873" width="58.33203125" style="1" customWidth="1"/>
    <col min="4874" max="4874" width="9.1640625" style="1" customWidth="1"/>
    <col min="4875" max="5121" width="10.83203125" style="1"/>
    <col min="5122" max="5122" width="11.5" style="1" bestFit="1" customWidth="1"/>
    <col min="5123" max="5123" width="34" style="1" customWidth="1"/>
    <col min="5124" max="5124" width="30.1640625" style="1" customWidth="1"/>
    <col min="5125" max="5125" width="12.83203125" style="1" customWidth="1"/>
    <col min="5126" max="5126" width="13.83203125" style="1" customWidth="1"/>
    <col min="5127" max="5127" width="12.83203125" style="1" customWidth="1"/>
    <col min="5128" max="5128" width="13.83203125" style="1" customWidth="1"/>
    <col min="5129" max="5129" width="58.33203125" style="1" customWidth="1"/>
    <col min="5130" max="5130" width="9.1640625" style="1" customWidth="1"/>
    <col min="5131" max="5377" width="10.83203125" style="1"/>
    <col min="5378" max="5378" width="11.5" style="1" bestFit="1" customWidth="1"/>
    <col min="5379" max="5379" width="34" style="1" customWidth="1"/>
    <col min="5380" max="5380" width="30.1640625" style="1" customWidth="1"/>
    <col min="5381" max="5381" width="12.83203125" style="1" customWidth="1"/>
    <col min="5382" max="5382" width="13.83203125" style="1" customWidth="1"/>
    <col min="5383" max="5383" width="12.83203125" style="1" customWidth="1"/>
    <col min="5384" max="5384" width="13.83203125" style="1" customWidth="1"/>
    <col min="5385" max="5385" width="58.33203125" style="1" customWidth="1"/>
    <col min="5386" max="5386" width="9.1640625" style="1" customWidth="1"/>
    <col min="5387" max="5633" width="10.83203125" style="1"/>
    <col min="5634" max="5634" width="11.5" style="1" bestFit="1" customWidth="1"/>
    <col min="5635" max="5635" width="34" style="1" customWidth="1"/>
    <col min="5636" max="5636" width="30.1640625" style="1" customWidth="1"/>
    <col min="5637" max="5637" width="12.83203125" style="1" customWidth="1"/>
    <col min="5638" max="5638" width="13.83203125" style="1" customWidth="1"/>
    <col min="5639" max="5639" width="12.83203125" style="1" customWidth="1"/>
    <col min="5640" max="5640" width="13.83203125" style="1" customWidth="1"/>
    <col min="5641" max="5641" width="58.33203125" style="1" customWidth="1"/>
    <col min="5642" max="5642" width="9.1640625" style="1" customWidth="1"/>
    <col min="5643" max="5889" width="10.83203125" style="1"/>
    <col min="5890" max="5890" width="11.5" style="1" bestFit="1" customWidth="1"/>
    <col min="5891" max="5891" width="34" style="1" customWidth="1"/>
    <col min="5892" max="5892" width="30.1640625" style="1" customWidth="1"/>
    <col min="5893" max="5893" width="12.83203125" style="1" customWidth="1"/>
    <col min="5894" max="5894" width="13.83203125" style="1" customWidth="1"/>
    <col min="5895" max="5895" width="12.83203125" style="1" customWidth="1"/>
    <col min="5896" max="5896" width="13.83203125" style="1" customWidth="1"/>
    <col min="5897" max="5897" width="58.33203125" style="1" customWidth="1"/>
    <col min="5898" max="5898" width="9.1640625" style="1" customWidth="1"/>
    <col min="5899" max="6145" width="10.83203125" style="1"/>
    <col min="6146" max="6146" width="11.5" style="1" bestFit="1" customWidth="1"/>
    <col min="6147" max="6147" width="34" style="1" customWidth="1"/>
    <col min="6148" max="6148" width="30.1640625" style="1" customWidth="1"/>
    <col min="6149" max="6149" width="12.83203125" style="1" customWidth="1"/>
    <col min="6150" max="6150" width="13.83203125" style="1" customWidth="1"/>
    <col min="6151" max="6151" width="12.83203125" style="1" customWidth="1"/>
    <col min="6152" max="6152" width="13.83203125" style="1" customWidth="1"/>
    <col min="6153" max="6153" width="58.33203125" style="1" customWidth="1"/>
    <col min="6154" max="6154" width="9.1640625" style="1" customWidth="1"/>
    <col min="6155" max="6401" width="10.83203125" style="1"/>
    <col min="6402" max="6402" width="11.5" style="1" bestFit="1" customWidth="1"/>
    <col min="6403" max="6403" width="34" style="1" customWidth="1"/>
    <col min="6404" max="6404" width="30.1640625" style="1" customWidth="1"/>
    <col min="6405" max="6405" width="12.83203125" style="1" customWidth="1"/>
    <col min="6406" max="6406" width="13.83203125" style="1" customWidth="1"/>
    <col min="6407" max="6407" width="12.83203125" style="1" customWidth="1"/>
    <col min="6408" max="6408" width="13.83203125" style="1" customWidth="1"/>
    <col min="6409" max="6409" width="58.33203125" style="1" customWidth="1"/>
    <col min="6410" max="6410" width="9.1640625" style="1" customWidth="1"/>
    <col min="6411" max="6657" width="10.83203125" style="1"/>
    <col min="6658" max="6658" width="11.5" style="1" bestFit="1" customWidth="1"/>
    <col min="6659" max="6659" width="34" style="1" customWidth="1"/>
    <col min="6660" max="6660" width="30.1640625" style="1" customWidth="1"/>
    <col min="6661" max="6661" width="12.83203125" style="1" customWidth="1"/>
    <col min="6662" max="6662" width="13.83203125" style="1" customWidth="1"/>
    <col min="6663" max="6663" width="12.83203125" style="1" customWidth="1"/>
    <col min="6664" max="6664" width="13.83203125" style="1" customWidth="1"/>
    <col min="6665" max="6665" width="58.33203125" style="1" customWidth="1"/>
    <col min="6666" max="6666" width="9.1640625" style="1" customWidth="1"/>
    <col min="6667" max="6913" width="10.83203125" style="1"/>
    <col min="6914" max="6914" width="11.5" style="1" bestFit="1" customWidth="1"/>
    <col min="6915" max="6915" width="34" style="1" customWidth="1"/>
    <col min="6916" max="6916" width="30.1640625" style="1" customWidth="1"/>
    <col min="6917" max="6917" width="12.83203125" style="1" customWidth="1"/>
    <col min="6918" max="6918" width="13.83203125" style="1" customWidth="1"/>
    <col min="6919" max="6919" width="12.83203125" style="1" customWidth="1"/>
    <col min="6920" max="6920" width="13.83203125" style="1" customWidth="1"/>
    <col min="6921" max="6921" width="58.33203125" style="1" customWidth="1"/>
    <col min="6922" max="6922" width="9.1640625" style="1" customWidth="1"/>
    <col min="6923" max="7169" width="10.83203125" style="1"/>
    <col min="7170" max="7170" width="11.5" style="1" bestFit="1" customWidth="1"/>
    <col min="7171" max="7171" width="34" style="1" customWidth="1"/>
    <col min="7172" max="7172" width="30.1640625" style="1" customWidth="1"/>
    <col min="7173" max="7173" width="12.83203125" style="1" customWidth="1"/>
    <col min="7174" max="7174" width="13.83203125" style="1" customWidth="1"/>
    <col min="7175" max="7175" width="12.83203125" style="1" customWidth="1"/>
    <col min="7176" max="7176" width="13.83203125" style="1" customWidth="1"/>
    <col min="7177" max="7177" width="58.33203125" style="1" customWidth="1"/>
    <col min="7178" max="7178" width="9.1640625" style="1" customWidth="1"/>
    <col min="7179" max="7425" width="10.83203125" style="1"/>
    <col min="7426" max="7426" width="11.5" style="1" bestFit="1" customWidth="1"/>
    <col min="7427" max="7427" width="34" style="1" customWidth="1"/>
    <col min="7428" max="7428" width="30.1640625" style="1" customWidth="1"/>
    <col min="7429" max="7429" width="12.83203125" style="1" customWidth="1"/>
    <col min="7430" max="7430" width="13.83203125" style="1" customWidth="1"/>
    <col min="7431" max="7431" width="12.83203125" style="1" customWidth="1"/>
    <col min="7432" max="7432" width="13.83203125" style="1" customWidth="1"/>
    <col min="7433" max="7433" width="58.33203125" style="1" customWidth="1"/>
    <col min="7434" max="7434" width="9.1640625" style="1" customWidth="1"/>
    <col min="7435" max="7681" width="10.83203125" style="1"/>
    <col min="7682" max="7682" width="11.5" style="1" bestFit="1" customWidth="1"/>
    <col min="7683" max="7683" width="34" style="1" customWidth="1"/>
    <col min="7684" max="7684" width="30.1640625" style="1" customWidth="1"/>
    <col min="7685" max="7685" width="12.83203125" style="1" customWidth="1"/>
    <col min="7686" max="7686" width="13.83203125" style="1" customWidth="1"/>
    <col min="7687" max="7687" width="12.83203125" style="1" customWidth="1"/>
    <col min="7688" max="7688" width="13.83203125" style="1" customWidth="1"/>
    <col min="7689" max="7689" width="58.33203125" style="1" customWidth="1"/>
    <col min="7690" max="7690" width="9.1640625" style="1" customWidth="1"/>
    <col min="7691" max="7937" width="10.83203125" style="1"/>
    <col min="7938" max="7938" width="11.5" style="1" bestFit="1" customWidth="1"/>
    <col min="7939" max="7939" width="34" style="1" customWidth="1"/>
    <col min="7940" max="7940" width="30.1640625" style="1" customWidth="1"/>
    <col min="7941" max="7941" width="12.83203125" style="1" customWidth="1"/>
    <col min="7942" max="7942" width="13.83203125" style="1" customWidth="1"/>
    <col min="7943" max="7943" width="12.83203125" style="1" customWidth="1"/>
    <col min="7944" max="7944" width="13.83203125" style="1" customWidth="1"/>
    <col min="7945" max="7945" width="58.33203125" style="1" customWidth="1"/>
    <col min="7946" max="7946" width="9.1640625" style="1" customWidth="1"/>
    <col min="7947" max="8193" width="10.83203125" style="1"/>
    <col min="8194" max="8194" width="11.5" style="1" bestFit="1" customWidth="1"/>
    <col min="8195" max="8195" width="34" style="1" customWidth="1"/>
    <col min="8196" max="8196" width="30.1640625" style="1" customWidth="1"/>
    <col min="8197" max="8197" width="12.83203125" style="1" customWidth="1"/>
    <col min="8198" max="8198" width="13.83203125" style="1" customWidth="1"/>
    <col min="8199" max="8199" width="12.83203125" style="1" customWidth="1"/>
    <col min="8200" max="8200" width="13.83203125" style="1" customWidth="1"/>
    <col min="8201" max="8201" width="58.33203125" style="1" customWidth="1"/>
    <col min="8202" max="8202" width="9.1640625" style="1" customWidth="1"/>
    <col min="8203" max="8449" width="10.83203125" style="1"/>
    <col min="8450" max="8450" width="11.5" style="1" bestFit="1" customWidth="1"/>
    <col min="8451" max="8451" width="34" style="1" customWidth="1"/>
    <col min="8452" max="8452" width="30.1640625" style="1" customWidth="1"/>
    <col min="8453" max="8453" width="12.83203125" style="1" customWidth="1"/>
    <col min="8454" max="8454" width="13.83203125" style="1" customWidth="1"/>
    <col min="8455" max="8455" width="12.83203125" style="1" customWidth="1"/>
    <col min="8456" max="8456" width="13.83203125" style="1" customWidth="1"/>
    <col min="8457" max="8457" width="58.33203125" style="1" customWidth="1"/>
    <col min="8458" max="8458" width="9.1640625" style="1" customWidth="1"/>
    <col min="8459" max="8705" width="10.83203125" style="1"/>
    <col min="8706" max="8706" width="11.5" style="1" bestFit="1" customWidth="1"/>
    <col min="8707" max="8707" width="34" style="1" customWidth="1"/>
    <col min="8708" max="8708" width="30.1640625" style="1" customWidth="1"/>
    <col min="8709" max="8709" width="12.83203125" style="1" customWidth="1"/>
    <col min="8710" max="8710" width="13.83203125" style="1" customWidth="1"/>
    <col min="8711" max="8711" width="12.83203125" style="1" customWidth="1"/>
    <col min="8712" max="8712" width="13.83203125" style="1" customWidth="1"/>
    <col min="8713" max="8713" width="58.33203125" style="1" customWidth="1"/>
    <col min="8714" max="8714" width="9.1640625" style="1" customWidth="1"/>
    <col min="8715" max="8961" width="10.83203125" style="1"/>
    <col min="8962" max="8962" width="11.5" style="1" bestFit="1" customWidth="1"/>
    <col min="8963" max="8963" width="34" style="1" customWidth="1"/>
    <col min="8964" max="8964" width="30.1640625" style="1" customWidth="1"/>
    <col min="8965" max="8965" width="12.83203125" style="1" customWidth="1"/>
    <col min="8966" max="8966" width="13.83203125" style="1" customWidth="1"/>
    <col min="8967" max="8967" width="12.83203125" style="1" customWidth="1"/>
    <col min="8968" max="8968" width="13.83203125" style="1" customWidth="1"/>
    <col min="8969" max="8969" width="58.33203125" style="1" customWidth="1"/>
    <col min="8970" max="8970" width="9.1640625" style="1" customWidth="1"/>
    <col min="8971" max="9217" width="10.83203125" style="1"/>
    <col min="9218" max="9218" width="11.5" style="1" bestFit="1" customWidth="1"/>
    <col min="9219" max="9219" width="34" style="1" customWidth="1"/>
    <col min="9220" max="9220" width="30.1640625" style="1" customWidth="1"/>
    <col min="9221" max="9221" width="12.83203125" style="1" customWidth="1"/>
    <col min="9222" max="9222" width="13.83203125" style="1" customWidth="1"/>
    <col min="9223" max="9223" width="12.83203125" style="1" customWidth="1"/>
    <col min="9224" max="9224" width="13.83203125" style="1" customWidth="1"/>
    <col min="9225" max="9225" width="58.33203125" style="1" customWidth="1"/>
    <col min="9226" max="9226" width="9.1640625" style="1" customWidth="1"/>
    <col min="9227" max="9473" width="10.83203125" style="1"/>
    <col min="9474" max="9474" width="11.5" style="1" bestFit="1" customWidth="1"/>
    <col min="9475" max="9475" width="34" style="1" customWidth="1"/>
    <col min="9476" max="9476" width="30.1640625" style="1" customWidth="1"/>
    <col min="9477" max="9477" width="12.83203125" style="1" customWidth="1"/>
    <col min="9478" max="9478" width="13.83203125" style="1" customWidth="1"/>
    <col min="9479" max="9479" width="12.83203125" style="1" customWidth="1"/>
    <col min="9480" max="9480" width="13.83203125" style="1" customWidth="1"/>
    <col min="9481" max="9481" width="58.33203125" style="1" customWidth="1"/>
    <col min="9482" max="9482" width="9.1640625" style="1" customWidth="1"/>
    <col min="9483" max="9729" width="10.83203125" style="1"/>
    <col min="9730" max="9730" width="11.5" style="1" bestFit="1" customWidth="1"/>
    <col min="9731" max="9731" width="34" style="1" customWidth="1"/>
    <col min="9732" max="9732" width="30.1640625" style="1" customWidth="1"/>
    <col min="9733" max="9733" width="12.83203125" style="1" customWidth="1"/>
    <col min="9734" max="9734" width="13.83203125" style="1" customWidth="1"/>
    <col min="9735" max="9735" width="12.83203125" style="1" customWidth="1"/>
    <col min="9736" max="9736" width="13.83203125" style="1" customWidth="1"/>
    <col min="9737" max="9737" width="58.33203125" style="1" customWidth="1"/>
    <col min="9738" max="9738" width="9.1640625" style="1" customWidth="1"/>
    <col min="9739" max="9985" width="10.83203125" style="1"/>
    <col min="9986" max="9986" width="11.5" style="1" bestFit="1" customWidth="1"/>
    <col min="9987" max="9987" width="34" style="1" customWidth="1"/>
    <col min="9988" max="9988" width="30.1640625" style="1" customWidth="1"/>
    <col min="9989" max="9989" width="12.83203125" style="1" customWidth="1"/>
    <col min="9990" max="9990" width="13.83203125" style="1" customWidth="1"/>
    <col min="9991" max="9991" width="12.83203125" style="1" customWidth="1"/>
    <col min="9992" max="9992" width="13.83203125" style="1" customWidth="1"/>
    <col min="9993" max="9993" width="58.33203125" style="1" customWidth="1"/>
    <col min="9994" max="9994" width="9.1640625" style="1" customWidth="1"/>
    <col min="9995" max="10241" width="10.83203125" style="1"/>
    <col min="10242" max="10242" width="11.5" style="1" bestFit="1" customWidth="1"/>
    <col min="10243" max="10243" width="34" style="1" customWidth="1"/>
    <col min="10244" max="10244" width="30.1640625" style="1" customWidth="1"/>
    <col min="10245" max="10245" width="12.83203125" style="1" customWidth="1"/>
    <col min="10246" max="10246" width="13.83203125" style="1" customWidth="1"/>
    <col min="10247" max="10247" width="12.83203125" style="1" customWidth="1"/>
    <col min="10248" max="10248" width="13.83203125" style="1" customWidth="1"/>
    <col min="10249" max="10249" width="58.33203125" style="1" customWidth="1"/>
    <col min="10250" max="10250" width="9.1640625" style="1" customWidth="1"/>
    <col min="10251" max="10497" width="10.83203125" style="1"/>
    <col min="10498" max="10498" width="11.5" style="1" bestFit="1" customWidth="1"/>
    <col min="10499" max="10499" width="34" style="1" customWidth="1"/>
    <col min="10500" max="10500" width="30.1640625" style="1" customWidth="1"/>
    <col min="10501" max="10501" width="12.83203125" style="1" customWidth="1"/>
    <col min="10502" max="10502" width="13.83203125" style="1" customWidth="1"/>
    <col min="10503" max="10503" width="12.83203125" style="1" customWidth="1"/>
    <col min="10504" max="10504" width="13.83203125" style="1" customWidth="1"/>
    <col min="10505" max="10505" width="58.33203125" style="1" customWidth="1"/>
    <col min="10506" max="10506" width="9.1640625" style="1" customWidth="1"/>
    <col min="10507" max="10753" width="10.83203125" style="1"/>
    <col min="10754" max="10754" width="11.5" style="1" bestFit="1" customWidth="1"/>
    <col min="10755" max="10755" width="34" style="1" customWidth="1"/>
    <col min="10756" max="10756" width="30.1640625" style="1" customWidth="1"/>
    <col min="10757" max="10757" width="12.83203125" style="1" customWidth="1"/>
    <col min="10758" max="10758" width="13.83203125" style="1" customWidth="1"/>
    <col min="10759" max="10759" width="12.83203125" style="1" customWidth="1"/>
    <col min="10760" max="10760" width="13.83203125" style="1" customWidth="1"/>
    <col min="10761" max="10761" width="58.33203125" style="1" customWidth="1"/>
    <col min="10762" max="10762" width="9.1640625" style="1" customWidth="1"/>
    <col min="10763" max="11009" width="10.83203125" style="1"/>
    <col min="11010" max="11010" width="11.5" style="1" bestFit="1" customWidth="1"/>
    <col min="11011" max="11011" width="34" style="1" customWidth="1"/>
    <col min="11012" max="11012" width="30.1640625" style="1" customWidth="1"/>
    <col min="11013" max="11013" width="12.83203125" style="1" customWidth="1"/>
    <col min="11014" max="11014" width="13.83203125" style="1" customWidth="1"/>
    <col min="11015" max="11015" width="12.83203125" style="1" customWidth="1"/>
    <col min="11016" max="11016" width="13.83203125" style="1" customWidth="1"/>
    <col min="11017" max="11017" width="58.33203125" style="1" customWidth="1"/>
    <col min="11018" max="11018" width="9.1640625" style="1" customWidth="1"/>
    <col min="11019" max="11265" width="10.83203125" style="1"/>
    <col min="11266" max="11266" width="11.5" style="1" bestFit="1" customWidth="1"/>
    <col min="11267" max="11267" width="34" style="1" customWidth="1"/>
    <col min="11268" max="11268" width="30.1640625" style="1" customWidth="1"/>
    <col min="11269" max="11269" width="12.83203125" style="1" customWidth="1"/>
    <col min="11270" max="11270" width="13.83203125" style="1" customWidth="1"/>
    <col min="11271" max="11271" width="12.83203125" style="1" customWidth="1"/>
    <col min="11272" max="11272" width="13.83203125" style="1" customWidth="1"/>
    <col min="11273" max="11273" width="58.33203125" style="1" customWidth="1"/>
    <col min="11274" max="11274" width="9.1640625" style="1" customWidth="1"/>
    <col min="11275" max="11521" width="10.83203125" style="1"/>
    <col min="11522" max="11522" width="11.5" style="1" bestFit="1" customWidth="1"/>
    <col min="11523" max="11523" width="34" style="1" customWidth="1"/>
    <col min="11524" max="11524" width="30.1640625" style="1" customWidth="1"/>
    <col min="11525" max="11525" width="12.83203125" style="1" customWidth="1"/>
    <col min="11526" max="11526" width="13.83203125" style="1" customWidth="1"/>
    <col min="11527" max="11527" width="12.83203125" style="1" customWidth="1"/>
    <col min="11528" max="11528" width="13.83203125" style="1" customWidth="1"/>
    <col min="11529" max="11529" width="58.33203125" style="1" customWidth="1"/>
    <col min="11530" max="11530" width="9.1640625" style="1" customWidth="1"/>
    <col min="11531" max="11777" width="10.83203125" style="1"/>
    <col min="11778" max="11778" width="11.5" style="1" bestFit="1" customWidth="1"/>
    <col min="11779" max="11779" width="34" style="1" customWidth="1"/>
    <col min="11780" max="11780" width="30.1640625" style="1" customWidth="1"/>
    <col min="11781" max="11781" width="12.83203125" style="1" customWidth="1"/>
    <col min="11782" max="11782" width="13.83203125" style="1" customWidth="1"/>
    <col min="11783" max="11783" width="12.83203125" style="1" customWidth="1"/>
    <col min="11784" max="11784" width="13.83203125" style="1" customWidth="1"/>
    <col min="11785" max="11785" width="58.33203125" style="1" customWidth="1"/>
    <col min="11786" max="11786" width="9.1640625" style="1" customWidth="1"/>
    <col min="11787" max="12033" width="10.83203125" style="1"/>
    <col min="12034" max="12034" width="11.5" style="1" bestFit="1" customWidth="1"/>
    <col min="12035" max="12035" width="34" style="1" customWidth="1"/>
    <col min="12036" max="12036" width="30.1640625" style="1" customWidth="1"/>
    <col min="12037" max="12037" width="12.83203125" style="1" customWidth="1"/>
    <col min="12038" max="12038" width="13.83203125" style="1" customWidth="1"/>
    <col min="12039" max="12039" width="12.83203125" style="1" customWidth="1"/>
    <col min="12040" max="12040" width="13.83203125" style="1" customWidth="1"/>
    <col min="12041" max="12041" width="58.33203125" style="1" customWidth="1"/>
    <col min="12042" max="12042" width="9.1640625" style="1" customWidth="1"/>
    <col min="12043" max="12289" width="10.83203125" style="1"/>
    <col min="12290" max="12290" width="11.5" style="1" bestFit="1" customWidth="1"/>
    <col min="12291" max="12291" width="34" style="1" customWidth="1"/>
    <col min="12292" max="12292" width="30.1640625" style="1" customWidth="1"/>
    <col min="12293" max="12293" width="12.83203125" style="1" customWidth="1"/>
    <col min="12294" max="12294" width="13.83203125" style="1" customWidth="1"/>
    <col min="12295" max="12295" width="12.83203125" style="1" customWidth="1"/>
    <col min="12296" max="12296" width="13.83203125" style="1" customWidth="1"/>
    <col min="12297" max="12297" width="58.33203125" style="1" customWidth="1"/>
    <col min="12298" max="12298" width="9.1640625" style="1" customWidth="1"/>
    <col min="12299" max="12545" width="10.83203125" style="1"/>
    <col min="12546" max="12546" width="11.5" style="1" bestFit="1" customWidth="1"/>
    <col min="12547" max="12547" width="34" style="1" customWidth="1"/>
    <col min="12548" max="12548" width="30.1640625" style="1" customWidth="1"/>
    <col min="12549" max="12549" width="12.83203125" style="1" customWidth="1"/>
    <col min="12550" max="12550" width="13.83203125" style="1" customWidth="1"/>
    <col min="12551" max="12551" width="12.83203125" style="1" customWidth="1"/>
    <col min="12552" max="12552" width="13.83203125" style="1" customWidth="1"/>
    <col min="12553" max="12553" width="58.33203125" style="1" customWidth="1"/>
    <col min="12554" max="12554" width="9.1640625" style="1" customWidth="1"/>
    <col min="12555" max="12801" width="10.83203125" style="1"/>
    <col min="12802" max="12802" width="11.5" style="1" bestFit="1" customWidth="1"/>
    <col min="12803" max="12803" width="34" style="1" customWidth="1"/>
    <col min="12804" max="12804" width="30.1640625" style="1" customWidth="1"/>
    <col min="12805" max="12805" width="12.83203125" style="1" customWidth="1"/>
    <col min="12806" max="12806" width="13.83203125" style="1" customWidth="1"/>
    <col min="12807" max="12807" width="12.83203125" style="1" customWidth="1"/>
    <col min="12808" max="12808" width="13.83203125" style="1" customWidth="1"/>
    <col min="12809" max="12809" width="58.33203125" style="1" customWidth="1"/>
    <col min="12810" max="12810" width="9.1640625" style="1" customWidth="1"/>
    <col min="12811" max="13057" width="10.83203125" style="1"/>
    <col min="13058" max="13058" width="11.5" style="1" bestFit="1" customWidth="1"/>
    <col min="13059" max="13059" width="34" style="1" customWidth="1"/>
    <col min="13060" max="13060" width="30.1640625" style="1" customWidth="1"/>
    <col min="13061" max="13061" width="12.83203125" style="1" customWidth="1"/>
    <col min="13062" max="13062" width="13.83203125" style="1" customWidth="1"/>
    <col min="13063" max="13063" width="12.83203125" style="1" customWidth="1"/>
    <col min="13064" max="13064" width="13.83203125" style="1" customWidth="1"/>
    <col min="13065" max="13065" width="58.33203125" style="1" customWidth="1"/>
    <col min="13066" max="13066" width="9.1640625" style="1" customWidth="1"/>
    <col min="13067" max="13313" width="10.83203125" style="1"/>
    <col min="13314" max="13314" width="11.5" style="1" bestFit="1" customWidth="1"/>
    <col min="13315" max="13315" width="34" style="1" customWidth="1"/>
    <col min="13316" max="13316" width="30.1640625" style="1" customWidth="1"/>
    <col min="13317" max="13317" width="12.83203125" style="1" customWidth="1"/>
    <col min="13318" max="13318" width="13.83203125" style="1" customWidth="1"/>
    <col min="13319" max="13319" width="12.83203125" style="1" customWidth="1"/>
    <col min="13320" max="13320" width="13.83203125" style="1" customWidth="1"/>
    <col min="13321" max="13321" width="58.33203125" style="1" customWidth="1"/>
    <col min="13322" max="13322" width="9.1640625" style="1" customWidth="1"/>
    <col min="13323" max="13569" width="10.83203125" style="1"/>
    <col min="13570" max="13570" width="11.5" style="1" bestFit="1" customWidth="1"/>
    <col min="13571" max="13571" width="34" style="1" customWidth="1"/>
    <col min="13572" max="13572" width="30.1640625" style="1" customWidth="1"/>
    <col min="13573" max="13573" width="12.83203125" style="1" customWidth="1"/>
    <col min="13574" max="13574" width="13.83203125" style="1" customWidth="1"/>
    <col min="13575" max="13575" width="12.83203125" style="1" customWidth="1"/>
    <col min="13576" max="13576" width="13.83203125" style="1" customWidth="1"/>
    <col min="13577" max="13577" width="58.33203125" style="1" customWidth="1"/>
    <col min="13578" max="13578" width="9.1640625" style="1" customWidth="1"/>
    <col min="13579" max="13825" width="10.83203125" style="1"/>
    <col min="13826" max="13826" width="11.5" style="1" bestFit="1" customWidth="1"/>
    <col min="13827" max="13827" width="34" style="1" customWidth="1"/>
    <col min="13828" max="13828" width="30.1640625" style="1" customWidth="1"/>
    <col min="13829" max="13829" width="12.83203125" style="1" customWidth="1"/>
    <col min="13830" max="13830" width="13.83203125" style="1" customWidth="1"/>
    <col min="13831" max="13831" width="12.83203125" style="1" customWidth="1"/>
    <col min="13832" max="13832" width="13.83203125" style="1" customWidth="1"/>
    <col min="13833" max="13833" width="58.33203125" style="1" customWidth="1"/>
    <col min="13834" max="13834" width="9.1640625" style="1" customWidth="1"/>
    <col min="13835" max="14081" width="10.83203125" style="1"/>
    <col min="14082" max="14082" width="11.5" style="1" bestFit="1" customWidth="1"/>
    <col min="14083" max="14083" width="34" style="1" customWidth="1"/>
    <col min="14084" max="14084" width="30.1640625" style="1" customWidth="1"/>
    <col min="14085" max="14085" width="12.83203125" style="1" customWidth="1"/>
    <col min="14086" max="14086" width="13.83203125" style="1" customWidth="1"/>
    <col min="14087" max="14087" width="12.83203125" style="1" customWidth="1"/>
    <col min="14088" max="14088" width="13.83203125" style="1" customWidth="1"/>
    <col min="14089" max="14089" width="58.33203125" style="1" customWidth="1"/>
    <col min="14090" max="14090" width="9.1640625" style="1" customWidth="1"/>
    <col min="14091" max="14337" width="10.83203125" style="1"/>
    <col min="14338" max="14338" width="11.5" style="1" bestFit="1" customWidth="1"/>
    <col min="14339" max="14339" width="34" style="1" customWidth="1"/>
    <col min="14340" max="14340" width="30.1640625" style="1" customWidth="1"/>
    <col min="14341" max="14341" width="12.83203125" style="1" customWidth="1"/>
    <col min="14342" max="14342" width="13.83203125" style="1" customWidth="1"/>
    <col min="14343" max="14343" width="12.83203125" style="1" customWidth="1"/>
    <col min="14344" max="14344" width="13.83203125" style="1" customWidth="1"/>
    <col min="14345" max="14345" width="58.33203125" style="1" customWidth="1"/>
    <col min="14346" max="14346" width="9.1640625" style="1" customWidth="1"/>
    <col min="14347" max="14593" width="10.83203125" style="1"/>
    <col min="14594" max="14594" width="11.5" style="1" bestFit="1" customWidth="1"/>
    <col min="14595" max="14595" width="34" style="1" customWidth="1"/>
    <col min="14596" max="14596" width="30.1640625" style="1" customWidth="1"/>
    <col min="14597" max="14597" width="12.83203125" style="1" customWidth="1"/>
    <col min="14598" max="14598" width="13.83203125" style="1" customWidth="1"/>
    <col min="14599" max="14599" width="12.83203125" style="1" customWidth="1"/>
    <col min="14600" max="14600" width="13.83203125" style="1" customWidth="1"/>
    <col min="14601" max="14601" width="58.33203125" style="1" customWidth="1"/>
    <col min="14602" max="14602" width="9.1640625" style="1" customWidth="1"/>
    <col min="14603" max="14849" width="10.83203125" style="1"/>
    <col min="14850" max="14850" width="11.5" style="1" bestFit="1" customWidth="1"/>
    <col min="14851" max="14851" width="34" style="1" customWidth="1"/>
    <col min="14852" max="14852" width="30.1640625" style="1" customWidth="1"/>
    <col min="14853" max="14853" width="12.83203125" style="1" customWidth="1"/>
    <col min="14854" max="14854" width="13.83203125" style="1" customWidth="1"/>
    <col min="14855" max="14855" width="12.83203125" style="1" customWidth="1"/>
    <col min="14856" max="14856" width="13.83203125" style="1" customWidth="1"/>
    <col min="14857" max="14857" width="58.33203125" style="1" customWidth="1"/>
    <col min="14858" max="14858" width="9.1640625" style="1" customWidth="1"/>
    <col min="14859" max="15105" width="10.83203125" style="1"/>
    <col min="15106" max="15106" width="11.5" style="1" bestFit="1" customWidth="1"/>
    <col min="15107" max="15107" width="34" style="1" customWidth="1"/>
    <col min="15108" max="15108" width="30.1640625" style="1" customWidth="1"/>
    <col min="15109" max="15109" width="12.83203125" style="1" customWidth="1"/>
    <col min="15110" max="15110" width="13.83203125" style="1" customWidth="1"/>
    <col min="15111" max="15111" width="12.83203125" style="1" customWidth="1"/>
    <col min="15112" max="15112" width="13.83203125" style="1" customWidth="1"/>
    <col min="15113" max="15113" width="58.33203125" style="1" customWidth="1"/>
    <col min="15114" max="15114" width="9.1640625" style="1" customWidth="1"/>
    <col min="15115" max="15361" width="10.83203125" style="1"/>
    <col min="15362" max="15362" width="11.5" style="1" bestFit="1" customWidth="1"/>
    <col min="15363" max="15363" width="34" style="1" customWidth="1"/>
    <col min="15364" max="15364" width="30.1640625" style="1" customWidth="1"/>
    <col min="15365" max="15365" width="12.83203125" style="1" customWidth="1"/>
    <col min="15366" max="15366" width="13.83203125" style="1" customWidth="1"/>
    <col min="15367" max="15367" width="12.83203125" style="1" customWidth="1"/>
    <col min="15368" max="15368" width="13.83203125" style="1" customWidth="1"/>
    <col min="15369" max="15369" width="58.33203125" style="1" customWidth="1"/>
    <col min="15370" max="15370" width="9.1640625" style="1" customWidth="1"/>
    <col min="15371" max="15617" width="10.83203125" style="1"/>
    <col min="15618" max="15618" width="11.5" style="1" bestFit="1" customWidth="1"/>
    <col min="15619" max="15619" width="34" style="1" customWidth="1"/>
    <col min="15620" max="15620" width="30.1640625" style="1" customWidth="1"/>
    <col min="15621" max="15621" width="12.83203125" style="1" customWidth="1"/>
    <col min="15622" max="15622" width="13.83203125" style="1" customWidth="1"/>
    <col min="15623" max="15623" width="12.83203125" style="1" customWidth="1"/>
    <col min="15624" max="15624" width="13.83203125" style="1" customWidth="1"/>
    <col min="15625" max="15625" width="58.33203125" style="1" customWidth="1"/>
    <col min="15626" max="15626" width="9.1640625" style="1" customWidth="1"/>
    <col min="15627" max="15873" width="10.83203125" style="1"/>
    <col min="15874" max="15874" width="11.5" style="1" bestFit="1" customWidth="1"/>
    <col min="15875" max="15875" width="34" style="1" customWidth="1"/>
    <col min="15876" max="15876" width="30.1640625" style="1" customWidth="1"/>
    <col min="15877" max="15877" width="12.83203125" style="1" customWidth="1"/>
    <col min="15878" max="15878" width="13.83203125" style="1" customWidth="1"/>
    <col min="15879" max="15879" width="12.83203125" style="1" customWidth="1"/>
    <col min="15880" max="15880" width="13.83203125" style="1" customWidth="1"/>
    <col min="15881" max="15881" width="58.33203125" style="1" customWidth="1"/>
    <col min="15882" max="15882" width="9.1640625" style="1" customWidth="1"/>
    <col min="15883" max="16129" width="10.83203125" style="1"/>
    <col min="16130" max="16130" width="11.5" style="1" bestFit="1" customWidth="1"/>
    <col min="16131" max="16131" width="34" style="1" customWidth="1"/>
    <col min="16132" max="16132" width="30.1640625" style="1" customWidth="1"/>
    <col min="16133" max="16133" width="12.83203125" style="1" customWidth="1"/>
    <col min="16134" max="16134" width="13.83203125" style="1" customWidth="1"/>
    <col min="16135" max="16135" width="12.83203125" style="1" customWidth="1"/>
    <col min="16136" max="16136" width="13.83203125" style="1" customWidth="1"/>
    <col min="16137" max="16137" width="58.33203125" style="1" customWidth="1"/>
    <col min="16138" max="16138" width="9.1640625" style="1" customWidth="1"/>
    <col min="16139" max="16384" width="10.83203125" style="1"/>
  </cols>
  <sheetData>
    <row r="1" spans="1:9" ht="31" customHeight="1" thickBot="1">
      <c r="A1" s="502" t="s">
        <v>0</v>
      </c>
      <c r="B1" s="502"/>
      <c r="C1" s="502"/>
      <c r="D1" s="502"/>
      <c r="E1" s="502"/>
      <c r="F1" s="502"/>
      <c r="G1" s="502"/>
      <c r="H1" s="502"/>
      <c r="I1" s="502"/>
    </row>
    <row r="2" spans="1:9" ht="16" thickBot="1">
      <c r="A2" s="55"/>
      <c r="B2" s="55"/>
      <c r="C2" s="55"/>
      <c r="D2" s="55"/>
      <c r="E2" s="55"/>
      <c r="F2" s="55"/>
      <c r="G2" s="55"/>
      <c r="H2" s="55"/>
      <c r="I2" s="55"/>
    </row>
    <row r="3" spans="1:9">
      <c r="A3" s="503" t="s">
        <v>1</v>
      </c>
      <c r="B3" s="505" t="s">
        <v>2</v>
      </c>
      <c r="C3" s="505" t="s">
        <v>3</v>
      </c>
      <c r="D3" s="505" t="s">
        <v>0</v>
      </c>
      <c r="E3" s="505" t="s">
        <v>4</v>
      </c>
      <c r="F3" s="505" t="s">
        <v>5</v>
      </c>
      <c r="G3" s="505" t="s">
        <v>6</v>
      </c>
      <c r="H3" s="505" t="s">
        <v>7</v>
      </c>
      <c r="I3" s="505" t="s">
        <v>8</v>
      </c>
    </row>
    <row r="4" spans="1:9">
      <c r="A4" s="504"/>
      <c r="B4" s="506"/>
      <c r="C4" s="506"/>
      <c r="D4" s="506"/>
      <c r="E4" s="507"/>
      <c r="F4" s="507"/>
      <c r="G4" s="507"/>
      <c r="H4" s="506"/>
      <c r="I4" s="506"/>
    </row>
    <row r="5" spans="1:9" s="3" customFormat="1" ht="14">
      <c r="A5" s="495" t="s">
        <v>9</v>
      </c>
      <c r="B5" s="496"/>
      <c r="C5" s="496"/>
      <c r="D5" s="496"/>
      <c r="E5" s="496"/>
      <c r="F5" s="496"/>
      <c r="G5" s="496"/>
      <c r="H5" s="496"/>
      <c r="I5" s="497"/>
    </row>
    <row r="6" spans="1:9" s="2" customFormat="1" ht="15">
      <c r="A6" s="450" t="s">
        <v>64</v>
      </c>
      <c r="B6" s="450" t="s">
        <v>65</v>
      </c>
      <c r="C6" s="450" t="s">
        <v>66</v>
      </c>
      <c r="D6" s="450" t="s">
        <v>67</v>
      </c>
      <c r="E6" s="300" t="s">
        <v>68</v>
      </c>
      <c r="F6" s="451">
        <v>5462.25</v>
      </c>
      <c r="G6" s="451">
        <v>0</v>
      </c>
      <c r="H6" s="451">
        <f>F6+G6</f>
        <v>5462.25</v>
      </c>
      <c r="I6" s="450" t="s">
        <v>200</v>
      </c>
    </row>
    <row r="7" spans="1:9" s="2" customFormat="1" ht="15">
      <c r="A7" s="306" t="s">
        <v>70</v>
      </c>
      <c r="B7" s="306" t="s">
        <v>74</v>
      </c>
      <c r="C7" s="306" t="s">
        <v>76</v>
      </c>
      <c r="D7" s="306" t="s">
        <v>75</v>
      </c>
      <c r="E7" s="239" t="s">
        <v>86</v>
      </c>
      <c r="F7" s="319">
        <v>16848</v>
      </c>
      <c r="G7" s="319">
        <f>F7*20%</f>
        <v>3369.6000000000004</v>
      </c>
      <c r="H7" s="319">
        <f>SUM(F7:G7)</f>
        <v>20217.599999999999</v>
      </c>
      <c r="I7" s="306" t="s">
        <v>368</v>
      </c>
    </row>
    <row r="8" spans="1:9" s="50" customFormat="1" ht="30">
      <c r="A8" s="238" t="s">
        <v>70</v>
      </c>
      <c r="B8" s="238" t="s">
        <v>77</v>
      </c>
      <c r="C8" s="238" t="s">
        <v>79</v>
      </c>
      <c r="D8" s="238" t="s">
        <v>78</v>
      </c>
      <c r="E8" s="332" t="s">
        <v>87</v>
      </c>
      <c r="F8" s="268">
        <v>3250</v>
      </c>
      <c r="G8" s="268">
        <v>0</v>
      </c>
      <c r="H8" s="268">
        <v>3250</v>
      </c>
      <c r="I8" s="320" t="s">
        <v>82</v>
      </c>
    </row>
    <row r="9" spans="1:9" s="2" customFormat="1" ht="15">
      <c r="A9" s="306" t="s">
        <v>70</v>
      </c>
      <c r="B9" s="306" t="s">
        <v>80</v>
      </c>
      <c r="C9" s="306" t="s">
        <v>44</v>
      </c>
      <c r="D9" s="306" t="s">
        <v>81</v>
      </c>
      <c r="E9" s="239" t="s">
        <v>52</v>
      </c>
      <c r="F9" s="319">
        <v>10328</v>
      </c>
      <c r="G9" s="319">
        <f>F9*0.2</f>
        <v>2065.6</v>
      </c>
      <c r="H9" s="319">
        <f>F9+G9</f>
        <v>12393.6</v>
      </c>
      <c r="I9" s="306" t="s">
        <v>279</v>
      </c>
    </row>
    <row r="10" spans="1:9" s="2" customFormat="1" ht="15">
      <c r="A10" s="306" t="s">
        <v>83</v>
      </c>
      <c r="B10" s="306" t="s">
        <v>84</v>
      </c>
      <c r="C10" s="306" t="s">
        <v>85</v>
      </c>
      <c r="D10" s="306" t="s">
        <v>67</v>
      </c>
      <c r="E10" s="239" t="s">
        <v>63</v>
      </c>
      <c r="F10" s="319">
        <v>2939.26</v>
      </c>
      <c r="G10" s="319">
        <v>0</v>
      </c>
      <c r="H10" s="319">
        <f>SUM(F10:G10)</f>
        <v>2939.26</v>
      </c>
      <c r="I10" s="306" t="s">
        <v>206</v>
      </c>
    </row>
    <row r="11" spans="1:9" s="2" customFormat="1" ht="15">
      <c r="A11" s="306" t="s">
        <v>88</v>
      </c>
      <c r="B11" s="306" t="s">
        <v>96</v>
      </c>
      <c r="C11" s="306" t="s">
        <v>97</v>
      </c>
      <c r="D11" s="306" t="s">
        <v>67</v>
      </c>
      <c r="E11" s="239" t="s">
        <v>98</v>
      </c>
      <c r="F11" s="319">
        <v>3898.2</v>
      </c>
      <c r="G11" s="319">
        <v>0</v>
      </c>
      <c r="H11" s="319">
        <v>3898.2</v>
      </c>
      <c r="I11" s="306" t="s">
        <v>222</v>
      </c>
    </row>
    <row r="12" spans="1:9" s="2" customFormat="1" ht="15">
      <c r="A12" s="306" t="s">
        <v>102</v>
      </c>
      <c r="B12" s="306" t="s">
        <v>103</v>
      </c>
      <c r="C12" s="306" t="s">
        <v>104</v>
      </c>
      <c r="D12" s="306" t="s">
        <v>67</v>
      </c>
      <c r="E12" s="239" t="s">
        <v>105</v>
      </c>
      <c r="F12" s="319">
        <v>4540.8999999999996</v>
      </c>
      <c r="G12" s="319">
        <v>0</v>
      </c>
      <c r="H12" s="319">
        <f>F12+G12</f>
        <v>4540.8999999999996</v>
      </c>
      <c r="I12" s="306" t="s">
        <v>278</v>
      </c>
    </row>
    <row r="13" spans="1:9" s="2" customFormat="1" ht="15">
      <c r="A13" s="306" t="s">
        <v>113</v>
      </c>
      <c r="B13" s="306" t="s">
        <v>125</v>
      </c>
      <c r="C13" s="306" t="s">
        <v>128</v>
      </c>
      <c r="D13" s="306" t="s">
        <v>126</v>
      </c>
      <c r="E13" s="239" t="s">
        <v>86</v>
      </c>
      <c r="F13" s="319">
        <v>1278</v>
      </c>
      <c r="G13" s="319">
        <f>F13*20%</f>
        <v>255.60000000000002</v>
      </c>
      <c r="H13" s="319">
        <f t="shared" ref="H13:H19" si="0">SUM(F13:G13)</f>
        <v>1533.6</v>
      </c>
      <c r="I13" s="306" t="s">
        <v>368</v>
      </c>
    </row>
    <row r="14" spans="1:9" s="2" customFormat="1" ht="15">
      <c r="A14" s="306" t="s">
        <v>113</v>
      </c>
      <c r="B14" s="306" t="s">
        <v>127</v>
      </c>
      <c r="C14" s="306" t="s">
        <v>120</v>
      </c>
      <c r="D14" s="306" t="s">
        <v>129</v>
      </c>
      <c r="E14" s="239" t="s">
        <v>130</v>
      </c>
      <c r="F14" s="319">
        <v>6145.78</v>
      </c>
      <c r="G14" s="319">
        <v>0</v>
      </c>
      <c r="H14" s="319">
        <f t="shared" si="0"/>
        <v>6145.78</v>
      </c>
      <c r="I14" s="306" t="s">
        <v>200</v>
      </c>
    </row>
    <row r="15" spans="1:9" s="2" customFormat="1" ht="15">
      <c r="A15" s="306" t="s">
        <v>113</v>
      </c>
      <c r="B15" s="306" t="s">
        <v>131</v>
      </c>
      <c r="C15" s="306" t="s">
        <v>128</v>
      </c>
      <c r="D15" s="306" t="s">
        <v>132</v>
      </c>
      <c r="E15" s="239" t="s">
        <v>151</v>
      </c>
      <c r="F15" s="319">
        <v>1050</v>
      </c>
      <c r="G15" s="319">
        <f>F15*20%</f>
        <v>210</v>
      </c>
      <c r="H15" s="319">
        <f t="shared" si="0"/>
        <v>1260</v>
      </c>
      <c r="I15" s="306" t="s">
        <v>426</v>
      </c>
    </row>
    <row r="16" spans="1:9" s="2" customFormat="1" ht="15">
      <c r="A16" s="325" t="s">
        <v>113</v>
      </c>
      <c r="B16" s="325" t="s">
        <v>133</v>
      </c>
      <c r="C16" s="325" t="s">
        <v>176</v>
      </c>
      <c r="D16" s="325" t="s">
        <v>121</v>
      </c>
      <c r="E16" s="322" t="s">
        <v>151</v>
      </c>
      <c r="F16" s="326">
        <v>2466.25</v>
      </c>
      <c r="G16" s="319">
        <f>F16*20%</f>
        <v>493.25</v>
      </c>
      <c r="H16" s="319">
        <f t="shared" si="0"/>
        <v>2959.5</v>
      </c>
      <c r="I16" s="325" t="s">
        <v>419</v>
      </c>
    </row>
    <row r="17" spans="1:9" s="2" customFormat="1" ht="15">
      <c r="A17" s="325" t="s">
        <v>113</v>
      </c>
      <c r="B17" s="325" t="s">
        <v>134</v>
      </c>
      <c r="C17" s="325" t="s">
        <v>180</v>
      </c>
      <c r="D17" s="325" t="s">
        <v>135</v>
      </c>
      <c r="E17" s="322" t="s">
        <v>86</v>
      </c>
      <c r="F17" s="326">
        <v>3530.75</v>
      </c>
      <c r="G17" s="319">
        <f>F17*20%</f>
        <v>706.15000000000009</v>
      </c>
      <c r="H17" s="319">
        <f t="shared" si="0"/>
        <v>4236.8999999999996</v>
      </c>
      <c r="I17" s="325" t="s">
        <v>336</v>
      </c>
    </row>
    <row r="18" spans="1:9" s="2" customFormat="1" ht="15">
      <c r="A18" s="325" t="s">
        <v>113</v>
      </c>
      <c r="B18" s="325" t="s">
        <v>138</v>
      </c>
      <c r="C18" s="325" t="s">
        <v>137</v>
      </c>
      <c r="D18" s="325" t="s">
        <v>136</v>
      </c>
      <c r="E18" s="322" t="s">
        <v>151</v>
      </c>
      <c r="F18" s="326">
        <v>1783.6</v>
      </c>
      <c r="G18" s="319">
        <f>F18*20%</f>
        <v>356.72</v>
      </c>
      <c r="H18" s="319">
        <f t="shared" si="0"/>
        <v>2140.3199999999997</v>
      </c>
      <c r="I18" s="306" t="s">
        <v>539</v>
      </c>
    </row>
    <row r="19" spans="1:9" s="2" customFormat="1" ht="15">
      <c r="A19" s="325" t="s">
        <v>113</v>
      </c>
      <c r="B19" s="325" t="s">
        <v>139</v>
      </c>
      <c r="C19" s="325" t="s">
        <v>122</v>
      </c>
      <c r="D19" s="325" t="s">
        <v>140</v>
      </c>
      <c r="E19" s="322" t="s">
        <v>123</v>
      </c>
      <c r="F19" s="326">
        <v>6635.45</v>
      </c>
      <c r="G19" s="319">
        <v>0</v>
      </c>
      <c r="H19" s="319">
        <f t="shared" si="0"/>
        <v>6635.45</v>
      </c>
      <c r="I19" s="325" t="s">
        <v>278</v>
      </c>
    </row>
    <row r="20" spans="1:9" s="2" customFormat="1" ht="15">
      <c r="A20" s="325" t="s">
        <v>113</v>
      </c>
      <c r="B20" s="325" t="s">
        <v>141</v>
      </c>
      <c r="C20" s="325" t="s">
        <v>185</v>
      </c>
      <c r="D20" s="325" t="s">
        <v>142</v>
      </c>
      <c r="E20" s="322" t="s">
        <v>86</v>
      </c>
      <c r="F20" s="326">
        <v>1234.8800000000001</v>
      </c>
      <c r="G20" s="319">
        <f>F20*20%</f>
        <v>246.97600000000003</v>
      </c>
      <c r="H20" s="319">
        <f>SUM(F20:G20)</f>
        <v>1481.8560000000002</v>
      </c>
      <c r="I20" s="325" t="s">
        <v>419</v>
      </c>
    </row>
    <row r="21" spans="1:9" s="2" customFormat="1" ht="15">
      <c r="A21" s="325" t="s">
        <v>113</v>
      </c>
      <c r="B21" s="325" t="s">
        <v>143</v>
      </c>
      <c r="C21" s="325" t="s">
        <v>185</v>
      </c>
      <c r="D21" s="325" t="s">
        <v>144</v>
      </c>
      <c r="E21" s="322" t="s">
        <v>86</v>
      </c>
      <c r="F21" s="326">
        <v>3327.64</v>
      </c>
      <c r="G21" s="319">
        <f>F21*20%</f>
        <v>665.52800000000002</v>
      </c>
      <c r="H21" s="319">
        <f>SUM(F21:G21)</f>
        <v>3993.1679999999997</v>
      </c>
      <c r="I21" s="325" t="s">
        <v>419</v>
      </c>
    </row>
    <row r="22" spans="1:9" s="50" customFormat="1" ht="28" customHeight="1">
      <c r="A22" s="320" t="s">
        <v>113</v>
      </c>
      <c r="B22" s="320" t="s">
        <v>154</v>
      </c>
      <c r="C22" s="321" t="s">
        <v>155</v>
      </c>
      <c r="D22" s="320" t="s">
        <v>156</v>
      </c>
      <c r="E22" s="322" t="s">
        <v>86</v>
      </c>
      <c r="F22" s="323">
        <v>570</v>
      </c>
      <c r="G22" s="323">
        <f>F22*20%</f>
        <v>114</v>
      </c>
      <c r="H22" s="240">
        <f>SUM(F22:G22)</f>
        <v>684</v>
      </c>
      <c r="I22" s="324" t="s">
        <v>419</v>
      </c>
    </row>
    <row r="23" spans="1:9" s="2" customFormat="1" ht="15">
      <c r="A23" s="325" t="s">
        <v>113</v>
      </c>
      <c r="B23" s="325" t="s">
        <v>165</v>
      </c>
      <c r="C23" s="325" t="s">
        <v>124</v>
      </c>
      <c r="D23" s="325" t="s">
        <v>81</v>
      </c>
      <c r="E23" s="322" t="s">
        <v>212</v>
      </c>
      <c r="F23" s="326">
        <v>11330</v>
      </c>
      <c r="G23" s="323">
        <f>F23*20%</f>
        <v>2266</v>
      </c>
      <c r="H23" s="240">
        <f>SUM(F23:G23)</f>
        <v>13596</v>
      </c>
      <c r="I23" s="325" t="s">
        <v>426</v>
      </c>
    </row>
    <row r="24" spans="1:9" s="2" customFormat="1" ht="15">
      <c r="A24" s="325" t="s">
        <v>113</v>
      </c>
      <c r="B24" s="325" t="s">
        <v>174</v>
      </c>
      <c r="C24" s="325" t="s">
        <v>175</v>
      </c>
      <c r="D24" s="325" t="s">
        <v>121</v>
      </c>
      <c r="E24" s="322" t="s">
        <v>151</v>
      </c>
      <c r="F24" s="326">
        <v>48.6</v>
      </c>
      <c r="G24" s="323">
        <f>F24*0.2</f>
        <v>9.7200000000000006</v>
      </c>
      <c r="H24" s="327">
        <f>F24+G24</f>
        <v>58.32</v>
      </c>
      <c r="I24" s="325" t="s">
        <v>419</v>
      </c>
    </row>
    <row r="25" spans="1:9" s="2" customFormat="1" ht="15">
      <c r="A25" s="325" t="s">
        <v>113</v>
      </c>
      <c r="B25" s="325" t="s">
        <v>177</v>
      </c>
      <c r="C25" s="325" t="s">
        <v>179</v>
      </c>
      <c r="D25" s="325" t="s">
        <v>178</v>
      </c>
      <c r="E25" s="322" t="s">
        <v>151</v>
      </c>
      <c r="F25" s="326">
        <v>250</v>
      </c>
      <c r="G25" s="323">
        <f>F25*20%</f>
        <v>50</v>
      </c>
      <c r="H25" s="327">
        <f>SUM(F25:G25)</f>
        <v>300</v>
      </c>
      <c r="I25" s="325" t="s">
        <v>452</v>
      </c>
    </row>
    <row r="26" spans="1:9" s="2" customFormat="1" ht="15">
      <c r="A26" s="325" t="s">
        <v>113</v>
      </c>
      <c r="B26" s="325" t="s">
        <v>181</v>
      </c>
      <c r="C26" s="325" t="s">
        <v>182</v>
      </c>
      <c r="D26" s="325" t="s">
        <v>121</v>
      </c>
      <c r="E26" s="322" t="s">
        <v>151</v>
      </c>
      <c r="F26" s="326">
        <v>368.4</v>
      </c>
      <c r="G26" s="323">
        <f>F26*20%</f>
        <v>73.679999999999993</v>
      </c>
      <c r="H26" s="327">
        <f>SUM(F26:G26)</f>
        <v>442.08</v>
      </c>
      <c r="I26" s="325" t="s">
        <v>419</v>
      </c>
    </row>
    <row r="27" spans="1:9" s="2" customFormat="1" ht="15">
      <c r="A27" s="325" t="s">
        <v>113</v>
      </c>
      <c r="B27" s="325" t="s">
        <v>186</v>
      </c>
      <c r="C27" s="325" t="s">
        <v>187</v>
      </c>
      <c r="D27" s="325" t="s">
        <v>188</v>
      </c>
      <c r="E27" s="322" t="s">
        <v>86</v>
      </c>
      <c r="F27" s="326">
        <v>118.2</v>
      </c>
      <c r="G27" s="323">
        <f>F27*20%</f>
        <v>23.64</v>
      </c>
      <c r="H27" s="327">
        <f>SUM(F27:G27)</f>
        <v>141.84</v>
      </c>
      <c r="I27" s="325" t="s">
        <v>419</v>
      </c>
    </row>
    <row r="28" spans="1:9" s="2" customFormat="1" ht="15">
      <c r="A28" s="325" t="s">
        <v>113</v>
      </c>
      <c r="B28" s="325" t="s">
        <v>219</v>
      </c>
      <c r="C28" s="325" t="s">
        <v>148</v>
      </c>
      <c r="D28" s="325" t="s">
        <v>220</v>
      </c>
      <c r="E28" s="322" t="s">
        <v>212</v>
      </c>
      <c r="F28" s="326">
        <v>10373.58</v>
      </c>
      <c r="G28" s="323">
        <v>0</v>
      </c>
      <c r="H28" s="327">
        <f>SUM(F28:G28)</f>
        <v>10373.58</v>
      </c>
      <c r="I28" s="325" t="s">
        <v>419</v>
      </c>
    </row>
    <row r="29" spans="1:9" s="2" customFormat="1" ht="15">
      <c r="A29" s="325" t="s">
        <v>113</v>
      </c>
      <c r="B29" s="325" t="s">
        <v>221</v>
      </c>
      <c r="C29" s="325" t="s">
        <v>118</v>
      </c>
      <c r="D29" s="325" t="s">
        <v>220</v>
      </c>
      <c r="E29" s="322" t="s">
        <v>212</v>
      </c>
      <c r="F29" s="326">
        <v>12513.4</v>
      </c>
      <c r="G29" s="323">
        <v>0</v>
      </c>
      <c r="H29" s="327">
        <f>SUM(F29:G29)</f>
        <v>12513.4</v>
      </c>
      <c r="I29" s="325" t="s">
        <v>419</v>
      </c>
    </row>
    <row r="30" spans="1:9" s="2" customFormat="1" ht="16" customHeight="1">
      <c r="A30" s="508" t="s">
        <v>10</v>
      </c>
      <c r="B30" s="509"/>
      <c r="C30" s="509"/>
      <c r="D30" s="509"/>
      <c r="E30" s="510"/>
      <c r="F30" s="444">
        <f>SUM(F6:F29)</f>
        <v>110291.14</v>
      </c>
      <c r="G30" s="444">
        <f>SUM(G6:G29)</f>
        <v>10906.464</v>
      </c>
      <c r="H30" s="444">
        <f>SUM(H6:H29)</f>
        <v>121197.60400000001</v>
      </c>
      <c r="I30" s="443"/>
    </row>
    <row r="31" spans="1:9" s="3" customFormat="1" ht="14">
      <c r="A31" s="495" t="s">
        <v>11</v>
      </c>
      <c r="B31" s="496"/>
      <c r="C31" s="496"/>
      <c r="D31" s="496"/>
      <c r="E31" s="496"/>
      <c r="F31" s="496"/>
      <c r="G31" s="496"/>
      <c r="H31" s="496"/>
      <c r="I31" s="497"/>
    </row>
    <row r="32" spans="1:9" s="2" customFormat="1" ht="15">
      <c r="A32" s="450" t="s">
        <v>73</v>
      </c>
      <c r="B32" s="450" t="s">
        <v>256</v>
      </c>
      <c r="C32" s="450" t="s">
        <v>193</v>
      </c>
      <c r="D32" s="450" t="s">
        <v>67</v>
      </c>
      <c r="E32" s="300" t="s">
        <v>255</v>
      </c>
      <c r="F32" s="451">
        <v>5624</v>
      </c>
      <c r="G32" s="451">
        <v>0</v>
      </c>
      <c r="H32" s="451">
        <f t="shared" ref="H32:H40" si="1">F32+G32</f>
        <v>5624</v>
      </c>
      <c r="I32" s="450" t="s">
        <v>383</v>
      </c>
    </row>
    <row r="33" spans="1:9" s="53" customFormat="1" ht="15">
      <c r="A33" s="330" t="s">
        <v>52</v>
      </c>
      <c r="B33" s="330" t="s">
        <v>257</v>
      </c>
      <c r="C33" s="330" t="s">
        <v>148</v>
      </c>
      <c r="D33" s="330" t="s">
        <v>220</v>
      </c>
      <c r="E33" s="274" t="s">
        <v>243</v>
      </c>
      <c r="F33" s="331">
        <v>-1804.1</v>
      </c>
      <c r="G33" s="331">
        <v>0</v>
      </c>
      <c r="H33" s="331">
        <f t="shared" si="1"/>
        <v>-1804.1</v>
      </c>
      <c r="I33" s="330" t="s">
        <v>450</v>
      </c>
    </row>
    <row r="34" spans="1:9" s="2" customFormat="1" ht="15">
      <c r="A34" s="306" t="s">
        <v>52</v>
      </c>
      <c r="B34" s="306" t="s">
        <v>258</v>
      </c>
      <c r="C34" s="306" t="s">
        <v>238</v>
      </c>
      <c r="D34" s="306" t="s">
        <v>259</v>
      </c>
      <c r="E34" s="239" t="s">
        <v>212</v>
      </c>
      <c r="F34" s="319">
        <v>7570.9</v>
      </c>
      <c r="G34" s="319">
        <v>0</v>
      </c>
      <c r="H34" s="319">
        <f t="shared" si="1"/>
        <v>7570.9</v>
      </c>
      <c r="I34" s="306" t="s">
        <v>538</v>
      </c>
    </row>
    <row r="35" spans="1:9" s="2" customFormat="1" ht="15">
      <c r="A35" s="306" t="s">
        <v>52</v>
      </c>
      <c r="B35" s="306" t="s">
        <v>260</v>
      </c>
      <c r="C35" s="306" t="s">
        <v>262</v>
      </c>
      <c r="D35" s="306" t="s">
        <v>261</v>
      </c>
      <c r="E35" s="239" t="s">
        <v>86</v>
      </c>
      <c r="F35" s="319">
        <v>1366.51</v>
      </c>
      <c r="G35" s="319">
        <v>0</v>
      </c>
      <c r="H35" s="319">
        <f t="shared" si="1"/>
        <v>1366.51</v>
      </c>
      <c r="I35" s="306" t="s">
        <v>339</v>
      </c>
    </row>
    <row r="36" spans="1:9" s="2" customFormat="1" ht="15">
      <c r="A36" s="306" t="s">
        <v>52</v>
      </c>
      <c r="B36" s="306" t="s">
        <v>263</v>
      </c>
      <c r="C36" s="306" t="s">
        <v>264</v>
      </c>
      <c r="D36" s="306" t="s">
        <v>265</v>
      </c>
      <c r="E36" s="239" t="s">
        <v>212</v>
      </c>
      <c r="F36" s="319">
        <v>90.4</v>
      </c>
      <c r="G36" s="319">
        <f>F36*0.2</f>
        <v>18.080000000000002</v>
      </c>
      <c r="H36" s="319">
        <f t="shared" si="1"/>
        <v>108.48</v>
      </c>
      <c r="I36" s="306" t="s">
        <v>312</v>
      </c>
    </row>
    <row r="37" spans="1:9" s="2" customFormat="1" ht="15">
      <c r="A37" s="306" t="s">
        <v>52</v>
      </c>
      <c r="B37" s="306" t="s">
        <v>266</v>
      </c>
      <c r="C37" s="306" t="s">
        <v>267</v>
      </c>
      <c r="D37" s="306" t="s">
        <v>67</v>
      </c>
      <c r="E37" s="239" t="s">
        <v>254</v>
      </c>
      <c r="F37" s="319">
        <v>1202.5</v>
      </c>
      <c r="G37" s="319">
        <v>0</v>
      </c>
      <c r="H37" s="319">
        <f t="shared" si="1"/>
        <v>1202.5</v>
      </c>
      <c r="I37" s="306" t="s">
        <v>418</v>
      </c>
    </row>
    <row r="38" spans="1:9" s="2" customFormat="1" ht="15">
      <c r="A38" s="306" t="s">
        <v>52</v>
      </c>
      <c r="B38" s="306" t="s">
        <v>268</v>
      </c>
      <c r="C38" s="306" t="s">
        <v>205</v>
      </c>
      <c r="D38" s="306" t="s">
        <v>67</v>
      </c>
      <c r="E38" s="239" t="s">
        <v>254</v>
      </c>
      <c r="F38" s="319">
        <v>5011.5</v>
      </c>
      <c r="G38" s="319">
        <v>0</v>
      </c>
      <c r="H38" s="319">
        <f t="shared" si="1"/>
        <v>5011.5</v>
      </c>
      <c r="I38" s="306" t="s">
        <v>418</v>
      </c>
    </row>
    <row r="39" spans="1:9" s="2" customFormat="1" ht="15">
      <c r="A39" s="306" t="s">
        <v>269</v>
      </c>
      <c r="B39" s="306" t="s">
        <v>270</v>
      </c>
      <c r="C39" s="306" t="s">
        <v>234</v>
      </c>
      <c r="D39" s="306" t="s">
        <v>140</v>
      </c>
      <c r="E39" s="239" t="s">
        <v>254</v>
      </c>
      <c r="F39" s="319">
        <v>6543.43</v>
      </c>
      <c r="G39" s="319">
        <v>0</v>
      </c>
      <c r="H39" s="319">
        <f t="shared" si="1"/>
        <v>6543.43</v>
      </c>
      <c r="I39" s="306" t="s">
        <v>313</v>
      </c>
    </row>
    <row r="40" spans="1:9" s="2" customFormat="1" ht="15">
      <c r="A40" s="306" t="s">
        <v>52</v>
      </c>
      <c r="B40" s="306" t="s">
        <v>271</v>
      </c>
      <c r="C40" s="306" t="s">
        <v>272</v>
      </c>
      <c r="D40" s="306" t="s">
        <v>67</v>
      </c>
      <c r="E40" s="239" t="s">
        <v>254</v>
      </c>
      <c r="F40" s="319">
        <v>1191.25</v>
      </c>
      <c r="G40" s="319">
        <v>0</v>
      </c>
      <c r="H40" s="319">
        <f t="shared" si="1"/>
        <v>1191.25</v>
      </c>
      <c r="I40" s="306" t="s">
        <v>418</v>
      </c>
    </row>
    <row r="41" spans="1:9" s="2" customFormat="1" ht="15">
      <c r="A41" s="306" t="s">
        <v>52</v>
      </c>
      <c r="B41" s="306" t="s">
        <v>273</v>
      </c>
      <c r="C41" s="306" t="s">
        <v>240</v>
      </c>
      <c r="D41" s="306" t="s">
        <v>67</v>
      </c>
      <c r="E41" s="239" t="s">
        <v>254</v>
      </c>
      <c r="F41" s="319">
        <v>5517.2</v>
      </c>
      <c r="G41" s="319">
        <v>0</v>
      </c>
      <c r="H41" s="319">
        <f t="shared" ref="H41:H46" si="2">F41+G41</f>
        <v>5517.2</v>
      </c>
      <c r="I41" s="306" t="s">
        <v>418</v>
      </c>
    </row>
    <row r="42" spans="1:9" s="2" customFormat="1" ht="15">
      <c r="A42" s="306" t="s">
        <v>52</v>
      </c>
      <c r="B42" s="306" t="s">
        <v>274</v>
      </c>
      <c r="C42" s="306" t="s">
        <v>275</v>
      </c>
      <c r="D42" s="306" t="s">
        <v>67</v>
      </c>
      <c r="E42" s="239" t="s">
        <v>254</v>
      </c>
      <c r="F42" s="319">
        <v>2080.4</v>
      </c>
      <c r="G42" s="319">
        <v>0</v>
      </c>
      <c r="H42" s="319">
        <f t="shared" si="2"/>
        <v>2080.4</v>
      </c>
      <c r="I42" s="306" t="s">
        <v>418</v>
      </c>
    </row>
    <row r="43" spans="1:9" s="2" customFormat="1" ht="15">
      <c r="A43" s="306" t="s">
        <v>269</v>
      </c>
      <c r="B43" s="306" t="s">
        <v>276</v>
      </c>
      <c r="C43" s="306" t="s">
        <v>252</v>
      </c>
      <c r="D43" s="306" t="s">
        <v>277</v>
      </c>
      <c r="E43" s="239" t="s">
        <v>212</v>
      </c>
      <c r="F43" s="319">
        <v>21814.12</v>
      </c>
      <c r="G43" s="319">
        <v>0</v>
      </c>
      <c r="H43" s="319">
        <f t="shared" si="2"/>
        <v>21814.12</v>
      </c>
      <c r="I43" s="306" t="s">
        <v>426</v>
      </c>
    </row>
    <row r="44" spans="1:9" s="2" customFormat="1" ht="15">
      <c r="A44" s="306" t="s">
        <v>52</v>
      </c>
      <c r="B44" s="306" t="s">
        <v>289</v>
      </c>
      <c r="C44" s="306" t="s">
        <v>290</v>
      </c>
      <c r="D44" s="306" t="s">
        <v>67</v>
      </c>
      <c r="E44" s="239" t="s">
        <v>254</v>
      </c>
      <c r="F44" s="319">
        <v>5685.5</v>
      </c>
      <c r="G44" s="319">
        <v>0</v>
      </c>
      <c r="H44" s="319">
        <f t="shared" si="2"/>
        <v>5685.5</v>
      </c>
      <c r="I44" s="306" t="s">
        <v>418</v>
      </c>
    </row>
    <row r="45" spans="1:9" s="2" customFormat="1" ht="15">
      <c r="A45" s="306" t="s">
        <v>52</v>
      </c>
      <c r="B45" s="306" t="s">
        <v>291</v>
      </c>
      <c r="C45" s="306" t="s">
        <v>293</v>
      </c>
      <c r="D45" s="306" t="s">
        <v>292</v>
      </c>
      <c r="E45" s="239" t="s">
        <v>212</v>
      </c>
      <c r="F45" s="319">
        <v>4904</v>
      </c>
      <c r="G45" s="319">
        <v>0</v>
      </c>
      <c r="H45" s="319">
        <f t="shared" si="2"/>
        <v>4904</v>
      </c>
      <c r="I45" s="306" t="s">
        <v>634</v>
      </c>
    </row>
    <row r="46" spans="1:9" s="2" customFormat="1" ht="15">
      <c r="A46" s="306" t="s">
        <v>52</v>
      </c>
      <c r="B46" s="306" t="s">
        <v>294</v>
      </c>
      <c r="C46" s="306" t="s">
        <v>295</v>
      </c>
      <c r="D46" s="306" t="s">
        <v>292</v>
      </c>
      <c r="E46" s="239" t="s">
        <v>212</v>
      </c>
      <c r="F46" s="319">
        <v>10481.44</v>
      </c>
      <c r="G46" s="319">
        <v>0</v>
      </c>
      <c r="H46" s="319">
        <f t="shared" si="2"/>
        <v>10481.44</v>
      </c>
      <c r="I46" s="306" t="s">
        <v>538</v>
      </c>
    </row>
    <row r="47" spans="1:9" s="53" customFormat="1" ht="15">
      <c r="A47" s="330" t="s">
        <v>52</v>
      </c>
      <c r="B47" s="330" t="s">
        <v>296</v>
      </c>
      <c r="C47" s="330" t="s">
        <v>124</v>
      </c>
      <c r="D47" s="330" t="s">
        <v>81</v>
      </c>
      <c r="E47" s="274" t="s">
        <v>243</v>
      </c>
      <c r="F47" s="331">
        <v>-323.39999999999998</v>
      </c>
      <c r="G47" s="331">
        <f>F47*0.2</f>
        <v>-64.679999999999993</v>
      </c>
      <c r="H47" s="331">
        <f>F47+G47</f>
        <v>-388.08</v>
      </c>
      <c r="I47" s="330" t="s">
        <v>451</v>
      </c>
    </row>
    <row r="48" spans="1:9" s="2" customFormat="1" ht="15">
      <c r="A48" s="325" t="s">
        <v>52</v>
      </c>
      <c r="B48" s="325" t="s">
        <v>307</v>
      </c>
      <c r="C48" s="325" t="s">
        <v>308</v>
      </c>
      <c r="D48" s="325" t="s">
        <v>135</v>
      </c>
      <c r="E48" s="322" t="s">
        <v>231</v>
      </c>
      <c r="F48" s="326">
        <v>7289.5</v>
      </c>
      <c r="G48" s="326">
        <f>F48*0.2</f>
        <v>1457.9</v>
      </c>
      <c r="H48" s="326">
        <f>F48+G48</f>
        <v>8747.4</v>
      </c>
      <c r="I48" s="306" t="s">
        <v>509</v>
      </c>
    </row>
    <row r="49" spans="1:9" s="2" customFormat="1" ht="15">
      <c r="A49" s="325" t="s">
        <v>52</v>
      </c>
      <c r="B49" s="325" t="s">
        <v>309</v>
      </c>
      <c r="C49" s="325" t="s">
        <v>310</v>
      </c>
      <c r="D49" s="325" t="s">
        <v>121</v>
      </c>
      <c r="E49" s="322" t="s">
        <v>311</v>
      </c>
      <c r="F49" s="326">
        <v>180.05</v>
      </c>
      <c r="G49" s="326">
        <f>F49*0.2</f>
        <v>36.010000000000005</v>
      </c>
      <c r="H49" s="326">
        <f>F49+G49</f>
        <v>216.06</v>
      </c>
      <c r="I49" s="325" t="s">
        <v>836</v>
      </c>
    </row>
    <row r="50" spans="1:9" s="2" customFormat="1" ht="15">
      <c r="A50" s="325" t="s">
        <v>52</v>
      </c>
      <c r="B50" s="325" t="s">
        <v>340</v>
      </c>
      <c r="C50" s="325" t="s">
        <v>346</v>
      </c>
      <c r="D50" s="325" t="s">
        <v>144</v>
      </c>
      <c r="E50" s="322" t="s">
        <v>231</v>
      </c>
      <c r="F50" s="326">
        <v>3903.06</v>
      </c>
      <c r="G50" s="326">
        <f>F50*0.2</f>
        <v>780.61200000000008</v>
      </c>
      <c r="H50" s="326">
        <f>F50+G50</f>
        <v>4683.6720000000005</v>
      </c>
      <c r="I50" s="325" t="s">
        <v>554</v>
      </c>
    </row>
    <row r="51" spans="1:9" s="2" customFormat="1" ht="15">
      <c r="A51" s="325" t="s">
        <v>52</v>
      </c>
      <c r="B51" s="325" t="s">
        <v>345</v>
      </c>
      <c r="C51" s="325" t="s">
        <v>346</v>
      </c>
      <c r="D51" s="325" t="s">
        <v>347</v>
      </c>
      <c r="E51" s="322" t="s">
        <v>231</v>
      </c>
      <c r="F51" s="326">
        <v>727</v>
      </c>
      <c r="G51" s="326">
        <f>F51*0.2</f>
        <v>145.4</v>
      </c>
      <c r="H51" s="326">
        <f>F51+G51</f>
        <v>872.4</v>
      </c>
      <c r="I51" s="325" t="s">
        <v>509</v>
      </c>
    </row>
    <row r="52" spans="1:9" s="3" customFormat="1" ht="16" customHeight="1">
      <c r="A52" s="508" t="s">
        <v>10</v>
      </c>
      <c r="B52" s="509"/>
      <c r="C52" s="509"/>
      <c r="D52" s="509"/>
      <c r="E52" s="510"/>
      <c r="F52" s="444">
        <f>SUM(F32:F51)</f>
        <v>89055.260000000009</v>
      </c>
      <c r="G52" s="444">
        <f>SUM(G32:G51)</f>
        <v>2373.3220000000006</v>
      </c>
      <c r="H52" s="444">
        <f>SUM(H32:H51)</f>
        <v>91428.581999999995</v>
      </c>
      <c r="I52" s="443"/>
    </row>
    <row r="53" spans="1:9" s="3" customFormat="1" ht="15" customHeight="1">
      <c r="A53" s="495" t="s">
        <v>12</v>
      </c>
      <c r="B53" s="496"/>
      <c r="C53" s="496"/>
      <c r="D53" s="496"/>
      <c r="E53" s="496"/>
      <c r="F53" s="496"/>
      <c r="G53" s="496"/>
      <c r="H53" s="496"/>
      <c r="I53" s="497"/>
    </row>
    <row r="54" spans="1:9" s="2" customFormat="1" ht="15">
      <c r="A54" s="450" t="s">
        <v>255</v>
      </c>
      <c r="B54" s="450" t="s">
        <v>348</v>
      </c>
      <c r="C54" s="450" t="s">
        <v>349</v>
      </c>
      <c r="D54" s="450" t="s">
        <v>350</v>
      </c>
      <c r="E54" s="300" t="s">
        <v>311</v>
      </c>
      <c r="F54" s="451">
        <v>9835.65</v>
      </c>
      <c r="G54" s="451">
        <f>F54*0.2</f>
        <v>1967.13</v>
      </c>
      <c r="H54" s="451">
        <f t="shared" ref="H54:H60" si="3">F54+G54</f>
        <v>11802.779999999999</v>
      </c>
      <c r="I54" s="450" t="s">
        <v>554</v>
      </c>
    </row>
    <row r="55" spans="1:9" s="2" customFormat="1" ht="15">
      <c r="A55" s="306" t="s">
        <v>255</v>
      </c>
      <c r="B55" s="306" t="s">
        <v>351</v>
      </c>
      <c r="C55" s="306" t="s">
        <v>322</v>
      </c>
      <c r="D55" s="306" t="s">
        <v>67</v>
      </c>
      <c r="E55" s="239" t="s">
        <v>352</v>
      </c>
      <c r="F55" s="319">
        <v>5343.2</v>
      </c>
      <c r="G55" s="319">
        <v>0</v>
      </c>
      <c r="H55" s="319">
        <f t="shared" si="3"/>
        <v>5343.2</v>
      </c>
      <c r="I55" s="306" t="s">
        <v>516</v>
      </c>
    </row>
    <row r="56" spans="1:9" s="2" customFormat="1" ht="15">
      <c r="A56" s="306" t="s">
        <v>255</v>
      </c>
      <c r="B56" s="306" t="s">
        <v>353</v>
      </c>
      <c r="C56" s="306" t="s">
        <v>354</v>
      </c>
      <c r="D56" s="306" t="s">
        <v>350</v>
      </c>
      <c r="E56" s="239" t="s">
        <v>311</v>
      </c>
      <c r="F56" s="319">
        <v>12118.5</v>
      </c>
      <c r="G56" s="319">
        <f>F56*0.2</f>
        <v>2423.7000000000003</v>
      </c>
      <c r="H56" s="319">
        <f t="shared" si="3"/>
        <v>14542.2</v>
      </c>
      <c r="I56" s="306" t="s">
        <v>554</v>
      </c>
    </row>
    <row r="57" spans="1:9" s="2" customFormat="1" ht="15">
      <c r="A57" s="306" t="s">
        <v>255</v>
      </c>
      <c r="B57" s="306" t="s">
        <v>356</v>
      </c>
      <c r="C57" s="306" t="s">
        <v>357</v>
      </c>
      <c r="D57" s="306" t="s">
        <v>62</v>
      </c>
      <c r="E57" s="239" t="s">
        <v>355</v>
      </c>
      <c r="F57" s="319">
        <v>312.89999999999998</v>
      </c>
      <c r="G57" s="319">
        <v>0</v>
      </c>
      <c r="H57" s="319">
        <f t="shared" si="3"/>
        <v>312.89999999999998</v>
      </c>
      <c r="I57" s="306" t="s">
        <v>565</v>
      </c>
    </row>
    <row r="58" spans="1:9" s="50" customFormat="1" ht="15">
      <c r="A58" s="238" t="s">
        <v>255</v>
      </c>
      <c r="B58" s="238" t="s">
        <v>358</v>
      </c>
      <c r="C58" s="333" t="s">
        <v>320</v>
      </c>
      <c r="D58" s="238" t="s">
        <v>67</v>
      </c>
      <c r="E58" s="239" t="s">
        <v>352</v>
      </c>
      <c r="F58" s="268">
        <v>2339.1999999999998</v>
      </c>
      <c r="G58" s="319">
        <v>0</v>
      </c>
      <c r="H58" s="319">
        <f t="shared" si="3"/>
        <v>2339.1999999999998</v>
      </c>
      <c r="I58" s="238" t="s">
        <v>516</v>
      </c>
    </row>
    <row r="59" spans="1:9" s="2" customFormat="1" ht="15">
      <c r="A59" s="306" t="s">
        <v>255</v>
      </c>
      <c r="B59" s="306" t="s">
        <v>359</v>
      </c>
      <c r="C59" s="306" t="s">
        <v>360</v>
      </c>
      <c r="D59" s="306" t="s">
        <v>67</v>
      </c>
      <c r="E59" s="239" t="s">
        <v>352</v>
      </c>
      <c r="F59" s="319">
        <v>3403.3</v>
      </c>
      <c r="G59" s="319">
        <v>0</v>
      </c>
      <c r="H59" s="319">
        <f t="shared" si="3"/>
        <v>3403.3</v>
      </c>
      <c r="I59" s="306" t="s">
        <v>516</v>
      </c>
    </row>
    <row r="60" spans="1:9" s="2" customFormat="1" ht="15">
      <c r="A60" s="306" t="s">
        <v>255</v>
      </c>
      <c r="B60" s="306" t="s">
        <v>361</v>
      </c>
      <c r="C60" s="306" t="s">
        <v>360</v>
      </c>
      <c r="D60" s="306" t="s">
        <v>62</v>
      </c>
      <c r="E60" s="239" t="s">
        <v>362</v>
      </c>
      <c r="F60" s="319">
        <v>43.2</v>
      </c>
      <c r="G60" s="319">
        <v>0</v>
      </c>
      <c r="H60" s="319">
        <f t="shared" si="3"/>
        <v>43.2</v>
      </c>
      <c r="I60" s="306" t="s">
        <v>565</v>
      </c>
    </row>
    <row r="61" spans="1:9" s="2" customFormat="1" ht="15">
      <c r="A61" s="306" t="s">
        <v>255</v>
      </c>
      <c r="B61" s="306" t="s">
        <v>363</v>
      </c>
      <c r="C61" s="306" t="s">
        <v>364</v>
      </c>
      <c r="D61" s="306" t="s">
        <v>259</v>
      </c>
      <c r="E61" s="239" t="s">
        <v>311</v>
      </c>
      <c r="F61" s="319">
        <v>5797.6</v>
      </c>
      <c r="G61" s="319">
        <v>0</v>
      </c>
      <c r="H61" s="319">
        <f t="shared" ref="H61:H69" si="4">F61+G61</f>
        <v>5797.6</v>
      </c>
      <c r="I61" s="306" t="s">
        <v>620</v>
      </c>
    </row>
    <row r="62" spans="1:9" s="2" customFormat="1" ht="15">
      <c r="A62" s="306" t="s">
        <v>255</v>
      </c>
      <c r="B62" s="306" t="s">
        <v>365</v>
      </c>
      <c r="C62" s="306" t="s">
        <v>366</v>
      </c>
      <c r="D62" s="306" t="s">
        <v>261</v>
      </c>
      <c r="E62" s="239" t="s">
        <v>367</v>
      </c>
      <c r="F62" s="319">
        <v>8089.31</v>
      </c>
      <c r="G62" s="319">
        <v>0</v>
      </c>
      <c r="H62" s="319">
        <f t="shared" si="4"/>
        <v>8089.31</v>
      </c>
      <c r="I62" s="306" t="s">
        <v>419</v>
      </c>
    </row>
    <row r="63" spans="1:9" s="2" customFormat="1" ht="15">
      <c r="A63" s="306" t="s">
        <v>204</v>
      </c>
      <c r="B63" s="306" t="s">
        <v>369</v>
      </c>
      <c r="C63" s="306" t="s">
        <v>370</v>
      </c>
      <c r="D63" s="306" t="s">
        <v>371</v>
      </c>
      <c r="E63" s="239" t="s">
        <v>372</v>
      </c>
      <c r="F63" s="319">
        <v>500</v>
      </c>
      <c r="G63" s="319">
        <f>F63*0.2</f>
        <v>100</v>
      </c>
      <c r="H63" s="319">
        <f t="shared" si="4"/>
        <v>600</v>
      </c>
      <c r="I63" s="306" t="s">
        <v>930</v>
      </c>
    </row>
    <row r="64" spans="1:9" s="2" customFormat="1" ht="15">
      <c r="A64" s="306" t="s">
        <v>284</v>
      </c>
      <c r="B64" s="306" t="s">
        <v>373</v>
      </c>
      <c r="C64" s="306" t="s">
        <v>374</v>
      </c>
      <c r="D64" s="306" t="s">
        <v>126</v>
      </c>
      <c r="E64" s="239" t="s">
        <v>375</v>
      </c>
      <c r="F64" s="319">
        <v>333</v>
      </c>
      <c r="G64" s="319">
        <f>F64*0.2</f>
        <v>66.600000000000009</v>
      </c>
      <c r="H64" s="319">
        <f t="shared" si="4"/>
        <v>399.6</v>
      </c>
      <c r="I64" s="306" t="s">
        <v>620</v>
      </c>
    </row>
    <row r="65" spans="1:9" s="2" customFormat="1" ht="15">
      <c r="A65" s="306" t="s">
        <v>284</v>
      </c>
      <c r="B65" s="306" t="s">
        <v>379</v>
      </c>
      <c r="C65" s="306" t="s">
        <v>376</v>
      </c>
      <c r="D65" s="306" t="s">
        <v>377</v>
      </c>
      <c r="E65" s="239" t="s">
        <v>243</v>
      </c>
      <c r="F65" s="319">
        <v>3250</v>
      </c>
      <c r="G65" s="319">
        <v>0</v>
      </c>
      <c r="H65" s="319">
        <f t="shared" si="4"/>
        <v>3250</v>
      </c>
      <c r="I65" s="306" t="s">
        <v>384</v>
      </c>
    </row>
    <row r="66" spans="1:9" s="2" customFormat="1" ht="15">
      <c r="A66" s="306" t="s">
        <v>284</v>
      </c>
      <c r="B66" s="306" t="s">
        <v>378</v>
      </c>
      <c r="C66" s="306" t="s">
        <v>1576</v>
      </c>
      <c r="D66" s="306" t="s">
        <v>196</v>
      </c>
      <c r="E66" s="239" t="s">
        <v>390</v>
      </c>
      <c r="F66" s="319">
        <v>8363.2999999999993</v>
      </c>
      <c r="G66" s="319">
        <v>1672.66</v>
      </c>
      <c r="H66" s="319">
        <f t="shared" si="4"/>
        <v>10035.959999999999</v>
      </c>
      <c r="I66" s="306" t="s">
        <v>540</v>
      </c>
    </row>
    <row r="67" spans="1:9" s="2" customFormat="1" ht="15">
      <c r="A67" s="306" t="s">
        <v>396</v>
      </c>
      <c r="B67" s="306" t="s">
        <v>397</v>
      </c>
      <c r="C67" s="306" t="s">
        <v>398</v>
      </c>
      <c r="D67" s="306" t="s">
        <v>67</v>
      </c>
      <c r="E67" s="239" t="s">
        <v>330</v>
      </c>
      <c r="F67" s="319">
        <v>5714.7</v>
      </c>
      <c r="G67" s="319">
        <v>0</v>
      </c>
      <c r="H67" s="319">
        <f t="shared" si="4"/>
        <v>5714.7</v>
      </c>
      <c r="I67" s="306" t="s">
        <v>539</v>
      </c>
    </row>
    <row r="68" spans="1:9" s="2" customFormat="1" ht="15">
      <c r="A68" s="306" t="s">
        <v>396</v>
      </c>
      <c r="B68" s="306" t="s">
        <v>399</v>
      </c>
      <c r="C68" s="306" t="s">
        <v>382</v>
      </c>
      <c r="D68" s="306" t="s">
        <v>67</v>
      </c>
      <c r="E68" s="239" t="s">
        <v>330</v>
      </c>
      <c r="F68" s="319">
        <v>5577</v>
      </c>
      <c r="G68" s="319">
        <v>0</v>
      </c>
      <c r="H68" s="319">
        <f t="shared" si="4"/>
        <v>5577</v>
      </c>
      <c r="I68" s="306" t="s">
        <v>564</v>
      </c>
    </row>
    <row r="69" spans="1:9" s="2" customFormat="1" ht="15">
      <c r="A69" s="306" t="s">
        <v>396</v>
      </c>
      <c r="B69" s="306" t="s">
        <v>422</v>
      </c>
      <c r="C69" s="306" t="s">
        <v>423</v>
      </c>
      <c r="D69" s="306" t="s">
        <v>67</v>
      </c>
      <c r="E69" s="239" t="s">
        <v>330</v>
      </c>
      <c r="F69" s="319">
        <v>5070.7</v>
      </c>
      <c r="G69" s="319">
        <v>0</v>
      </c>
      <c r="H69" s="319">
        <f t="shared" si="4"/>
        <v>5070.7</v>
      </c>
      <c r="I69" s="306" t="s">
        <v>539</v>
      </c>
    </row>
    <row r="70" spans="1:9" s="2" customFormat="1" ht="15">
      <c r="A70" s="306" t="s">
        <v>212</v>
      </c>
      <c r="B70" s="306" t="s">
        <v>424</v>
      </c>
      <c r="C70" s="306" t="s">
        <v>417</v>
      </c>
      <c r="D70" s="306" t="s">
        <v>350</v>
      </c>
      <c r="E70" s="239" t="s">
        <v>311</v>
      </c>
      <c r="F70" s="319">
        <v>8569.65</v>
      </c>
      <c r="G70" s="319">
        <f>F70*0.2</f>
        <v>1713.93</v>
      </c>
      <c r="H70" s="319">
        <f>F70+G70</f>
        <v>10283.58</v>
      </c>
      <c r="I70" s="306" t="s">
        <v>554</v>
      </c>
    </row>
    <row r="71" spans="1:9" s="2" customFormat="1" ht="15">
      <c r="A71" s="306" t="s">
        <v>212</v>
      </c>
      <c r="B71" s="306" t="s">
        <v>430</v>
      </c>
      <c r="C71" s="306" t="s">
        <v>431</v>
      </c>
      <c r="D71" s="306" t="s">
        <v>51</v>
      </c>
      <c r="E71" s="239" t="s">
        <v>432</v>
      </c>
      <c r="F71" s="319">
        <v>2325</v>
      </c>
      <c r="G71" s="319">
        <v>465</v>
      </c>
      <c r="H71" s="319">
        <f>F71+G71</f>
        <v>2790</v>
      </c>
      <c r="I71" s="306" t="s">
        <v>637</v>
      </c>
    </row>
    <row r="72" spans="1:9" s="2" customFormat="1" ht="15">
      <c r="A72" s="306" t="s">
        <v>212</v>
      </c>
      <c r="B72" s="306" t="s">
        <v>433</v>
      </c>
      <c r="C72" s="306" t="s">
        <v>431</v>
      </c>
      <c r="D72" s="306" t="s">
        <v>347</v>
      </c>
      <c r="E72" s="239" t="s">
        <v>432</v>
      </c>
      <c r="F72" s="319">
        <v>709</v>
      </c>
      <c r="G72" s="319">
        <f>F72*0.2</f>
        <v>141.80000000000001</v>
      </c>
      <c r="H72" s="319">
        <f>F72+G72</f>
        <v>850.8</v>
      </c>
      <c r="I72" s="306" t="s">
        <v>621</v>
      </c>
    </row>
    <row r="73" spans="1:9" s="2" customFormat="1" ht="15">
      <c r="A73" s="306" t="s">
        <v>212</v>
      </c>
      <c r="B73" s="306" t="s">
        <v>440</v>
      </c>
      <c r="C73" s="306" t="s">
        <v>443</v>
      </c>
      <c r="D73" s="306" t="s">
        <v>441</v>
      </c>
      <c r="E73" s="239" t="s">
        <v>442</v>
      </c>
      <c r="F73" s="319">
        <v>370</v>
      </c>
      <c r="G73" s="319">
        <f t="shared" ref="G73:G81" si="5">F73*0.2</f>
        <v>74</v>
      </c>
      <c r="H73" s="319">
        <f t="shared" ref="H73:H81" si="6">F73+G73</f>
        <v>444</v>
      </c>
      <c r="I73" s="306" t="s">
        <v>637</v>
      </c>
    </row>
    <row r="74" spans="1:9" s="2" customFormat="1" ht="15">
      <c r="A74" s="306" t="s">
        <v>212</v>
      </c>
      <c r="B74" s="306" t="s">
        <v>444</v>
      </c>
      <c r="C74" s="306" t="s">
        <v>374</v>
      </c>
      <c r="D74" s="306" t="s">
        <v>441</v>
      </c>
      <c r="E74" s="239" t="s">
        <v>442</v>
      </c>
      <c r="F74" s="319">
        <v>392</v>
      </c>
      <c r="G74" s="319">
        <f t="shared" si="5"/>
        <v>78.400000000000006</v>
      </c>
      <c r="H74" s="319">
        <f t="shared" si="6"/>
        <v>470.4</v>
      </c>
      <c r="I74" s="306" t="s">
        <v>637</v>
      </c>
    </row>
    <row r="75" spans="1:9" s="2" customFormat="1" ht="15">
      <c r="A75" s="306" t="s">
        <v>212</v>
      </c>
      <c r="B75" s="306" t="s">
        <v>445</v>
      </c>
      <c r="C75" s="306" t="s">
        <v>357</v>
      </c>
      <c r="D75" s="306" t="s">
        <v>441</v>
      </c>
      <c r="E75" s="239" t="s">
        <v>442</v>
      </c>
      <c r="F75" s="319">
        <v>480</v>
      </c>
      <c r="G75" s="319">
        <f t="shared" si="5"/>
        <v>96</v>
      </c>
      <c r="H75" s="319">
        <f t="shared" si="6"/>
        <v>576</v>
      </c>
      <c r="I75" s="306" t="s">
        <v>637</v>
      </c>
    </row>
    <row r="76" spans="1:9" s="2" customFormat="1" ht="15">
      <c r="A76" s="306" t="s">
        <v>212</v>
      </c>
      <c r="B76" s="306" t="s">
        <v>462</v>
      </c>
      <c r="C76" s="306" t="s">
        <v>464</v>
      </c>
      <c r="D76" s="306" t="s">
        <v>463</v>
      </c>
      <c r="E76" s="239" t="s">
        <v>432</v>
      </c>
      <c r="F76" s="319">
        <v>3517.5</v>
      </c>
      <c r="G76" s="319">
        <f t="shared" si="5"/>
        <v>703.5</v>
      </c>
      <c r="H76" s="319">
        <f t="shared" si="6"/>
        <v>4221</v>
      </c>
      <c r="I76" s="306" t="s">
        <v>622</v>
      </c>
    </row>
    <row r="77" spans="1:9" s="2" customFormat="1" ht="15">
      <c r="A77" s="306" t="s">
        <v>212</v>
      </c>
      <c r="B77" s="306" t="s">
        <v>465</v>
      </c>
      <c r="C77" s="306" t="s">
        <v>466</v>
      </c>
      <c r="D77" s="306" t="s">
        <v>121</v>
      </c>
      <c r="E77" s="239" t="s">
        <v>442</v>
      </c>
      <c r="F77" s="319">
        <v>875</v>
      </c>
      <c r="G77" s="319">
        <f t="shared" si="5"/>
        <v>175</v>
      </c>
      <c r="H77" s="319">
        <f t="shared" si="6"/>
        <v>1050</v>
      </c>
      <c r="I77" s="306" t="s">
        <v>637</v>
      </c>
    </row>
    <row r="78" spans="1:9" s="3" customFormat="1" ht="15">
      <c r="A78" s="328" t="s">
        <v>212</v>
      </c>
      <c r="B78" s="328" t="s">
        <v>470</v>
      </c>
      <c r="C78" s="328" t="s">
        <v>329</v>
      </c>
      <c r="D78" s="328" t="s">
        <v>469</v>
      </c>
      <c r="E78" s="318" t="s">
        <v>432</v>
      </c>
      <c r="F78" s="329">
        <v>6929.92</v>
      </c>
      <c r="G78" s="329">
        <f t="shared" si="5"/>
        <v>1385.9840000000002</v>
      </c>
      <c r="H78" s="329">
        <f t="shared" si="6"/>
        <v>8315.9040000000005</v>
      </c>
      <c r="I78" s="328"/>
    </row>
    <row r="79" spans="1:9" s="2" customFormat="1" ht="15">
      <c r="A79" s="306" t="s">
        <v>212</v>
      </c>
      <c r="B79" s="306" t="s">
        <v>471</v>
      </c>
      <c r="C79" s="306" t="s">
        <v>443</v>
      </c>
      <c r="D79" s="306" t="s">
        <v>265</v>
      </c>
      <c r="E79" s="239" t="s">
        <v>311</v>
      </c>
      <c r="F79" s="319">
        <v>586</v>
      </c>
      <c r="G79" s="319">
        <f t="shared" si="5"/>
        <v>117.2</v>
      </c>
      <c r="H79" s="319">
        <f t="shared" si="6"/>
        <v>703.2</v>
      </c>
      <c r="I79" s="306" t="s">
        <v>565</v>
      </c>
    </row>
    <row r="80" spans="1:9" s="2" customFormat="1" ht="15">
      <c r="A80" s="306" t="s">
        <v>212</v>
      </c>
      <c r="B80" s="306" t="s">
        <v>472</v>
      </c>
      <c r="C80" s="306" t="s">
        <v>473</v>
      </c>
      <c r="D80" s="306" t="s">
        <v>371</v>
      </c>
      <c r="E80" s="239" t="s">
        <v>474</v>
      </c>
      <c r="F80" s="319">
        <v>818.75</v>
      </c>
      <c r="G80" s="319">
        <f t="shared" si="5"/>
        <v>163.75</v>
      </c>
      <c r="H80" s="319">
        <f t="shared" si="6"/>
        <v>982.5</v>
      </c>
      <c r="I80" s="306" t="s">
        <v>855</v>
      </c>
    </row>
    <row r="81" spans="1:9" s="2" customFormat="1" ht="15">
      <c r="A81" s="306" t="s">
        <v>212</v>
      </c>
      <c r="B81" s="306" t="s">
        <v>475</v>
      </c>
      <c r="C81" s="306" t="s">
        <v>476</v>
      </c>
      <c r="D81" s="306" t="s">
        <v>196</v>
      </c>
      <c r="E81" s="239" t="s">
        <v>432</v>
      </c>
      <c r="F81" s="319">
        <v>2165</v>
      </c>
      <c r="G81" s="319">
        <f t="shared" si="5"/>
        <v>433</v>
      </c>
      <c r="H81" s="319">
        <f t="shared" si="6"/>
        <v>2598</v>
      </c>
      <c r="I81" s="306" t="s">
        <v>619</v>
      </c>
    </row>
    <row r="82" spans="1:9" s="334" customFormat="1" ht="16" customHeight="1">
      <c r="A82" s="508" t="s">
        <v>10</v>
      </c>
      <c r="B82" s="509"/>
      <c r="C82" s="509"/>
      <c r="D82" s="509"/>
      <c r="E82" s="510"/>
      <c r="F82" s="444">
        <f>SUM(F54:F81)</f>
        <v>103829.37999999998</v>
      </c>
      <c r="G82" s="444">
        <f>SUM(G54:G81)</f>
        <v>11777.654</v>
      </c>
      <c r="H82" s="444">
        <f>SUM(H54:H81)</f>
        <v>115607.03399999999</v>
      </c>
      <c r="I82" s="443"/>
    </row>
    <row r="83" spans="1:9" s="3" customFormat="1" ht="15" customHeight="1">
      <c r="A83" s="495" t="s">
        <v>13</v>
      </c>
      <c r="B83" s="496"/>
      <c r="C83" s="496"/>
      <c r="D83" s="496"/>
      <c r="E83" s="496"/>
      <c r="F83" s="496"/>
      <c r="G83" s="496"/>
      <c r="H83" s="496"/>
      <c r="I83" s="497"/>
    </row>
    <row r="84" spans="1:9" s="2" customFormat="1" ht="15">
      <c r="A84" s="450" t="s">
        <v>496</v>
      </c>
      <c r="B84" s="450" t="s">
        <v>497</v>
      </c>
      <c r="C84" s="450" t="s">
        <v>468</v>
      </c>
      <c r="D84" s="450" t="s">
        <v>261</v>
      </c>
      <c r="E84" s="300" t="s">
        <v>231</v>
      </c>
      <c r="F84" s="451">
        <v>8951.7099999999991</v>
      </c>
      <c r="G84" s="451">
        <v>0</v>
      </c>
      <c r="H84" s="451">
        <f t="shared" ref="H84:H90" si="7">F84+G84</f>
        <v>8951.7099999999991</v>
      </c>
      <c r="I84" s="450" t="s">
        <v>540</v>
      </c>
    </row>
    <row r="85" spans="1:9" s="2" customFormat="1" ht="15">
      <c r="A85" s="306" t="s">
        <v>498</v>
      </c>
      <c r="B85" s="306" t="s">
        <v>499</v>
      </c>
      <c r="C85" s="306" t="s">
        <v>500</v>
      </c>
      <c r="D85" s="306" t="s">
        <v>67</v>
      </c>
      <c r="E85" s="239" t="s">
        <v>421</v>
      </c>
      <c r="F85" s="319">
        <v>4367</v>
      </c>
      <c r="G85" s="319">
        <v>0</v>
      </c>
      <c r="H85" s="319">
        <f t="shared" si="7"/>
        <v>4367</v>
      </c>
      <c r="I85" s="306" t="s">
        <v>588</v>
      </c>
    </row>
    <row r="86" spans="1:9" s="2" customFormat="1" ht="15">
      <c r="A86" s="306" t="s">
        <v>231</v>
      </c>
      <c r="B86" s="306" t="s">
        <v>501</v>
      </c>
      <c r="C86" s="306" t="s">
        <v>489</v>
      </c>
      <c r="D86" s="306" t="s">
        <v>81</v>
      </c>
      <c r="E86" s="239" t="s">
        <v>442</v>
      </c>
      <c r="F86" s="319">
        <v>11198</v>
      </c>
      <c r="G86" s="319">
        <f>F86*0.2</f>
        <v>2239.6</v>
      </c>
      <c r="H86" s="319">
        <f t="shared" si="7"/>
        <v>13437.6</v>
      </c>
      <c r="I86" s="306" t="s">
        <v>636</v>
      </c>
    </row>
    <row r="87" spans="1:9" s="2" customFormat="1" ht="15">
      <c r="A87" s="306" t="s">
        <v>231</v>
      </c>
      <c r="B87" s="305" t="s">
        <v>502</v>
      </c>
      <c r="C87" s="306" t="s">
        <v>503</v>
      </c>
      <c r="D87" s="306" t="s">
        <v>81</v>
      </c>
      <c r="E87" s="239" t="s">
        <v>442</v>
      </c>
      <c r="F87" s="319">
        <v>12267.5</v>
      </c>
      <c r="G87" s="319">
        <f>F87*0.2</f>
        <v>2453.5</v>
      </c>
      <c r="H87" s="319">
        <f t="shared" si="7"/>
        <v>14721</v>
      </c>
      <c r="I87" s="306" t="s">
        <v>636</v>
      </c>
    </row>
    <row r="88" spans="1:9" s="2" customFormat="1" ht="15">
      <c r="A88" s="306" t="s">
        <v>231</v>
      </c>
      <c r="B88" s="306" t="s">
        <v>504</v>
      </c>
      <c r="C88" s="306" t="s">
        <v>505</v>
      </c>
      <c r="D88" s="306" t="s">
        <v>506</v>
      </c>
      <c r="E88" s="239" t="s">
        <v>507</v>
      </c>
      <c r="F88" s="319">
        <v>15924</v>
      </c>
      <c r="G88" s="319">
        <f>F88*0.2</f>
        <v>3184.8</v>
      </c>
      <c r="H88" s="319">
        <f t="shared" si="7"/>
        <v>19108.8</v>
      </c>
      <c r="I88" s="306" t="s">
        <v>733</v>
      </c>
    </row>
    <row r="89" spans="1:9" s="2" customFormat="1" ht="15">
      <c r="A89" s="306" t="s">
        <v>332</v>
      </c>
      <c r="B89" s="306" t="s">
        <v>511</v>
      </c>
      <c r="C89" s="306" t="s">
        <v>512</v>
      </c>
      <c r="D89" s="306" t="s">
        <v>67</v>
      </c>
      <c r="E89" s="239" t="s">
        <v>513</v>
      </c>
      <c r="F89" s="319">
        <v>5157.8</v>
      </c>
      <c r="G89" s="319">
        <v>0</v>
      </c>
      <c r="H89" s="319">
        <f t="shared" si="7"/>
        <v>5157.8</v>
      </c>
      <c r="I89" s="306" t="s">
        <v>621</v>
      </c>
    </row>
    <row r="90" spans="1:9" s="2" customFormat="1" ht="15">
      <c r="A90" s="306" t="s">
        <v>330</v>
      </c>
      <c r="B90" s="306" t="s">
        <v>533</v>
      </c>
      <c r="C90" s="306" t="s">
        <v>534</v>
      </c>
      <c r="D90" s="306" t="s">
        <v>261</v>
      </c>
      <c r="E90" s="239" t="s">
        <v>467</v>
      </c>
      <c r="F90" s="319">
        <v>7019.94</v>
      </c>
      <c r="G90" s="319">
        <v>0</v>
      </c>
      <c r="H90" s="319">
        <f t="shared" si="7"/>
        <v>7019.94</v>
      </c>
      <c r="I90" s="306" t="s">
        <v>587</v>
      </c>
    </row>
    <row r="91" spans="1:9" s="53" customFormat="1" ht="15">
      <c r="A91" s="330" t="s">
        <v>535</v>
      </c>
      <c r="B91" s="330" t="s">
        <v>536</v>
      </c>
      <c r="C91" s="330" t="s">
        <v>537</v>
      </c>
      <c r="D91" s="330" t="s">
        <v>506</v>
      </c>
      <c r="E91" s="274" t="s">
        <v>243</v>
      </c>
      <c r="F91" s="331">
        <v>-400</v>
      </c>
      <c r="G91" s="331">
        <v>-80</v>
      </c>
      <c r="H91" s="331">
        <f t="shared" ref="H91:H97" si="8">F91+G91</f>
        <v>-480</v>
      </c>
      <c r="I91" s="330" t="s">
        <v>734</v>
      </c>
    </row>
    <row r="92" spans="1:9" s="2" customFormat="1" ht="15">
      <c r="A92" s="306" t="s">
        <v>535</v>
      </c>
      <c r="B92" s="306" t="s">
        <v>541</v>
      </c>
      <c r="C92" s="306" t="s">
        <v>542</v>
      </c>
      <c r="D92" s="306" t="s">
        <v>261</v>
      </c>
      <c r="E92" s="239" t="s">
        <v>243</v>
      </c>
      <c r="F92" s="319">
        <v>182.69</v>
      </c>
      <c r="G92" s="319">
        <v>0</v>
      </c>
      <c r="H92" s="319">
        <f t="shared" si="8"/>
        <v>182.69</v>
      </c>
      <c r="I92" s="306" t="s">
        <v>722</v>
      </c>
    </row>
    <row r="93" spans="1:9" s="2" customFormat="1" ht="15">
      <c r="A93" s="306" t="s">
        <v>535</v>
      </c>
      <c r="B93" s="306" t="s">
        <v>546</v>
      </c>
      <c r="C93" s="306" t="s">
        <v>547</v>
      </c>
      <c r="D93" s="306" t="s">
        <v>67</v>
      </c>
      <c r="E93" s="239" t="s">
        <v>545</v>
      </c>
      <c r="F93" s="319">
        <v>6184.8</v>
      </c>
      <c r="G93" s="319">
        <v>0</v>
      </c>
      <c r="H93" s="319">
        <f t="shared" si="8"/>
        <v>6184.8</v>
      </c>
      <c r="I93" s="306" t="s">
        <v>635</v>
      </c>
    </row>
    <row r="94" spans="1:9" s="2" customFormat="1" ht="15">
      <c r="A94" s="306" t="s">
        <v>311</v>
      </c>
      <c r="B94" s="306" t="s">
        <v>558</v>
      </c>
      <c r="C94" s="306" t="s">
        <v>559</v>
      </c>
      <c r="D94" s="306" t="s">
        <v>67</v>
      </c>
      <c r="E94" s="239" t="s">
        <v>560</v>
      </c>
      <c r="F94" s="319">
        <v>5107.5</v>
      </c>
      <c r="G94" s="319">
        <v>0</v>
      </c>
      <c r="H94" s="319">
        <f t="shared" si="8"/>
        <v>5107.5</v>
      </c>
      <c r="I94" s="306" t="s">
        <v>686</v>
      </c>
    </row>
    <row r="95" spans="1:9" s="2" customFormat="1" ht="15">
      <c r="A95" s="306" t="s">
        <v>311</v>
      </c>
      <c r="B95" s="306" t="s">
        <v>561</v>
      </c>
      <c r="C95" s="306" t="s">
        <v>562</v>
      </c>
      <c r="D95" s="306" t="s">
        <v>67</v>
      </c>
      <c r="E95" s="239" t="s">
        <v>560</v>
      </c>
      <c r="F95" s="319">
        <v>2358.4</v>
      </c>
      <c r="G95" s="319">
        <v>0</v>
      </c>
      <c r="H95" s="319">
        <f t="shared" si="8"/>
        <v>2358.4</v>
      </c>
      <c r="I95" s="306" t="s">
        <v>686</v>
      </c>
    </row>
    <row r="96" spans="1:9" s="2" customFormat="1" ht="15">
      <c r="A96" s="306" t="s">
        <v>311</v>
      </c>
      <c r="B96" s="306" t="s">
        <v>572</v>
      </c>
      <c r="C96" s="306" t="s">
        <v>549</v>
      </c>
      <c r="D96" s="306" t="s">
        <v>220</v>
      </c>
      <c r="E96" s="239" t="s">
        <v>510</v>
      </c>
      <c r="F96" s="319">
        <v>17117.25</v>
      </c>
      <c r="G96" s="319">
        <v>0</v>
      </c>
      <c r="H96" s="319">
        <f t="shared" si="8"/>
        <v>17117.25</v>
      </c>
      <c r="I96" s="306" t="s">
        <v>903</v>
      </c>
    </row>
    <row r="97" spans="1:9" s="2" customFormat="1" ht="15">
      <c r="A97" s="306" t="s">
        <v>311</v>
      </c>
      <c r="B97" s="306" t="s">
        <v>574</v>
      </c>
      <c r="C97" s="306" t="s">
        <v>575</v>
      </c>
      <c r="D97" s="306" t="s">
        <v>67</v>
      </c>
      <c r="E97" s="239" t="s">
        <v>474</v>
      </c>
      <c r="F97" s="319">
        <v>1967.6</v>
      </c>
      <c r="G97" s="319">
        <v>0</v>
      </c>
      <c r="H97" s="319">
        <f t="shared" si="8"/>
        <v>1967.6</v>
      </c>
      <c r="I97" s="306" t="s">
        <v>635</v>
      </c>
    </row>
    <row r="98" spans="1:9" s="2" customFormat="1" ht="15">
      <c r="A98" s="306" t="s">
        <v>311</v>
      </c>
      <c r="B98" s="306" t="s">
        <v>576</v>
      </c>
      <c r="C98" s="306" t="s">
        <v>577</v>
      </c>
      <c r="D98" s="306" t="s">
        <v>196</v>
      </c>
      <c r="E98" s="239" t="s">
        <v>507</v>
      </c>
      <c r="F98" s="319">
        <v>3009.6</v>
      </c>
      <c r="G98" s="319">
        <f t="shared" ref="G98:G104" si="9">F98*0.2</f>
        <v>601.91999999999996</v>
      </c>
      <c r="H98" s="319">
        <f t="shared" ref="H98:H104" si="10">F98+G98</f>
        <v>3611.52</v>
      </c>
      <c r="I98" s="306" t="s">
        <v>700</v>
      </c>
    </row>
    <row r="99" spans="1:9" s="2" customFormat="1" ht="15">
      <c r="A99" s="306" t="s">
        <v>311</v>
      </c>
      <c r="B99" s="306" t="s">
        <v>583</v>
      </c>
      <c r="C99" s="325" t="s">
        <v>603</v>
      </c>
      <c r="D99" s="306" t="s">
        <v>121</v>
      </c>
      <c r="E99" s="239" t="s">
        <v>510</v>
      </c>
      <c r="F99" s="319">
        <v>1021.64</v>
      </c>
      <c r="G99" s="319">
        <f t="shared" si="9"/>
        <v>204.328</v>
      </c>
      <c r="H99" s="319">
        <f t="shared" si="10"/>
        <v>1225.9680000000001</v>
      </c>
      <c r="I99" s="306" t="s">
        <v>763</v>
      </c>
    </row>
    <row r="100" spans="1:9" s="2" customFormat="1" ht="15">
      <c r="A100" s="325" t="s">
        <v>311</v>
      </c>
      <c r="B100" s="325" t="s">
        <v>584</v>
      </c>
      <c r="C100" s="325" t="s">
        <v>586</v>
      </c>
      <c r="D100" s="325" t="s">
        <v>585</v>
      </c>
      <c r="E100" s="322" t="s">
        <v>507</v>
      </c>
      <c r="F100" s="319">
        <v>6859.75</v>
      </c>
      <c r="G100" s="319">
        <f t="shared" si="9"/>
        <v>1371.95</v>
      </c>
      <c r="H100" s="319">
        <f t="shared" si="10"/>
        <v>8231.7000000000007</v>
      </c>
      <c r="I100" s="325" t="s">
        <v>732</v>
      </c>
    </row>
    <row r="101" spans="1:9" s="2" customFormat="1" ht="15">
      <c r="A101" s="325" t="s">
        <v>311</v>
      </c>
      <c r="B101" s="325" t="s">
        <v>599</v>
      </c>
      <c r="C101" s="325" t="s">
        <v>522</v>
      </c>
      <c r="D101" s="325" t="s">
        <v>62</v>
      </c>
      <c r="E101" s="322" t="s">
        <v>507</v>
      </c>
      <c r="F101" s="319">
        <v>988.4</v>
      </c>
      <c r="G101" s="319">
        <f t="shared" si="9"/>
        <v>197.68</v>
      </c>
      <c r="H101" s="319">
        <f t="shared" si="10"/>
        <v>1186.08</v>
      </c>
      <c r="I101" s="325" t="s">
        <v>735</v>
      </c>
    </row>
    <row r="102" spans="1:9" s="2" customFormat="1" ht="15">
      <c r="A102" s="306" t="s">
        <v>311</v>
      </c>
      <c r="B102" s="306" t="s">
        <v>600</v>
      </c>
      <c r="C102" s="306" t="s">
        <v>577</v>
      </c>
      <c r="D102" s="306" t="s">
        <v>196</v>
      </c>
      <c r="E102" s="239" t="s">
        <v>601</v>
      </c>
      <c r="F102" s="319">
        <v>586.29999999999995</v>
      </c>
      <c r="G102" s="319">
        <f t="shared" si="9"/>
        <v>117.25999999999999</v>
      </c>
      <c r="H102" s="319">
        <f t="shared" si="10"/>
        <v>703.56</v>
      </c>
      <c r="I102" s="306" t="s">
        <v>700</v>
      </c>
    </row>
    <row r="103" spans="1:9" s="2" customFormat="1" ht="15">
      <c r="A103" s="325" t="s">
        <v>311</v>
      </c>
      <c r="B103" s="325" t="s">
        <v>602</v>
      </c>
      <c r="C103" s="325" t="s">
        <v>710</v>
      </c>
      <c r="D103" s="325" t="s">
        <v>347</v>
      </c>
      <c r="E103" s="322" t="s">
        <v>510</v>
      </c>
      <c r="F103" s="326">
        <v>693</v>
      </c>
      <c r="G103" s="326">
        <f t="shared" si="9"/>
        <v>138.6</v>
      </c>
      <c r="H103" s="326">
        <f t="shared" si="10"/>
        <v>831.6</v>
      </c>
      <c r="I103" s="325" t="s">
        <v>750</v>
      </c>
    </row>
    <row r="104" spans="1:9" s="2" customFormat="1" ht="15">
      <c r="A104" s="325" t="s">
        <v>311</v>
      </c>
      <c r="B104" s="325" t="s">
        <v>604</v>
      </c>
      <c r="C104" s="325" t="s">
        <v>709</v>
      </c>
      <c r="D104" s="325" t="s">
        <v>51</v>
      </c>
      <c r="E104" s="322" t="s">
        <v>510</v>
      </c>
      <c r="F104" s="326">
        <v>3012.72</v>
      </c>
      <c r="G104" s="326">
        <f t="shared" si="9"/>
        <v>602.54399999999998</v>
      </c>
      <c r="H104" s="326">
        <f t="shared" si="10"/>
        <v>3615.2639999999997</v>
      </c>
      <c r="I104" s="325" t="s">
        <v>763</v>
      </c>
    </row>
    <row r="105" spans="1:9" s="3" customFormat="1" ht="16" customHeight="1">
      <c r="A105" s="508" t="s">
        <v>10</v>
      </c>
      <c r="B105" s="509"/>
      <c r="C105" s="509"/>
      <c r="D105" s="509"/>
      <c r="E105" s="510"/>
      <c r="F105" s="444">
        <f>SUM(F84:F104)</f>
        <v>113575.6</v>
      </c>
      <c r="G105" s="444">
        <f>SUM(G84:G104)</f>
        <v>11032.182000000001</v>
      </c>
      <c r="H105" s="444">
        <f>SUM(H84:H104)</f>
        <v>124607.78200000001</v>
      </c>
      <c r="I105" s="443"/>
    </row>
    <row r="106" spans="1:9" s="3" customFormat="1" ht="15" customHeight="1">
      <c r="A106" s="495" t="s">
        <v>14</v>
      </c>
      <c r="B106" s="496"/>
      <c r="C106" s="496"/>
      <c r="D106" s="496"/>
      <c r="E106" s="496"/>
      <c r="F106" s="496"/>
      <c r="G106" s="496"/>
      <c r="H106" s="496"/>
      <c r="I106" s="497"/>
    </row>
    <row r="107" spans="1:9" s="2" customFormat="1" ht="15">
      <c r="A107" s="450" t="s">
        <v>442</v>
      </c>
      <c r="B107" s="450" t="s">
        <v>659</v>
      </c>
      <c r="C107" s="450" t="s">
        <v>613</v>
      </c>
      <c r="D107" s="450" t="s">
        <v>67</v>
      </c>
      <c r="E107" s="300" t="s">
        <v>510</v>
      </c>
      <c r="F107" s="451">
        <v>4963.2</v>
      </c>
      <c r="G107" s="451">
        <v>0</v>
      </c>
      <c r="H107" s="451">
        <f t="shared" ref="H107:H114" si="11">F107+G107</f>
        <v>4963.2</v>
      </c>
      <c r="I107" s="450" t="s">
        <v>750</v>
      </c>
    </row>
    <row r="108" spans="1:9" s="2" customFormat="1" ht="15">
      <c r="A108" s="306" t="s">
        <v>442</v>
      </c>
      <c r="B108" s="306" t="s">
        <v>660</v>
      </c>
      <c r="C108" s="306" t="s">
        <v>661</v>
      </c>
      <c r="D108" s="306" t="s">
        <v>67</v>
      </c>
      <c r="E108" s="239" t="s">
        <v>510</v>
      </c>
      <c r="F108" s="319">
        <v>1366.2</v>
      </c>
      <c r="G108" s="319">
        <v>0</v>
      </c>
      <c r="H108" s="319">
        <f t="shared" si="11"/>
        <v>1366.2</v>
      </c>
      <c r="I108" s="306" t="s">
        <v>750</v>
      </c>
    </row>
    <row r="109" spans="1:9" s="2" customFormat="1" ht="15">
      <c r="A109" s="306" t="s">
        <v>442</v>
      </c>
      <c r="B109" s="306" t="s">
        <v>662</v>
      </c>
      <c r="C109" s="306" t="s">
        <v>663</v>
      </c>
      <c r="D109" s="306" t="s">
        <v>67</v>
      </c>
      <c r="E109" s="239" t="s">
        <v>510</v>
      </c>
      <c r="F109" s="319">
        <v>5007</v>
      </c>
      <c r="G109" s="319">
        <v>0</v>
      </c>
      <c r="H109" s="319">
        <f t="shared" si="11"/>
        <v>5007</v>
      </c>
      <c r="I109" s="306" t="s">
        <v>750</v>
      </c>
    </row>
    <row r="110" spans="1:9" s="2" customFormat="1" ht="15">
      <c r="A110" s="306" t="s">
        <v>442</v>
      </c>
      <c r="B110" s="306" t="s">
        <v>664</v>
      </c>
      <c r="C110" s="306" t="s">
        <v>665</v>
      </c>
      <c r="D110" s="306" t="s">
        <v>67</v>
      </c>
      <c r="E110" s="239" t="s">
        <v>510</v>
      </c>
      <c r="F110" s="319">
        <v>4886</v>
      </c>
      <c r="G110" s="319">
        <v>0</v>
      </c>
      <c r="H110" s="319">
        <f t="shared" si="11"/>
        <v>4886</v>
      </c>
      <c r="I110" s="306" t="s">
        <v>750</v>
      </c>
    </row>
    <row r="111" spans="1:9" s="2" customFormat="1" ht="15">
      <c r="A111" s="306" t="s">
        <v>442</v>
      </c>
      <c r="B111" s="306" t="s">
        <v>668</v>
      </c>
      <c r="C111" s="306" t="s">
        <v>669</v>
      </c>
      <c r="D111" s="306" t="s">
        <v>67</v>
      </c>
      <c r="E111" s="239" t="s">
        <v>510</v>
      </c>
      <c r="F111" s="319">
        <v>4153.1000000000004</v>
      </c>
      <c r="G111" s="319">
        <v>0</v>
      </c>
      <c r="H111" s="319">
        <f t="shared" si="11"/>
        <v>4153.1000000000004</v>
      </c>
      <c r="I111" s="306" t="s">
        <v>826</v>
      </c>
    </row>
    <row r="112" spans="1:9" s="2" customFormat="1" ht="15">
      <c r="A112" s="306" t="s">
        <v>442</v>
      </c>
      <c r="B112" s="306" t="s">
        <v>670</v>
      </c>
      <c r="C112" s="306" t="s">
        <v>645</v>
      </c>
      <c r="D112" s="306" t="s">
        <v>67</v>
      </c>
      <c r="E112" s="239" t="s">
        <v>510</v>
      </c>
      <c r="F112" s="319">
        <v>5425.8</v>
      </c>
      <c r="G112" s="319">
        <v>0</v>
      </c>
      <c r="H112" s="319">
        <f t="shared" si="11"/>
        <v>5425.8</v>
      </c>
      <c r="I112" s="306" t="s">
        <v>826</v>
      </c>
    </row>
    <row r="113" spans="1:9" s="2" customFormat="1" ht="15">
      <c r="A113" s="306" t="s">
        <v>442</v>
      </c>
      <c r="B113" s="306" t="s">
        <v>671</v>
      </c>
      <c r="C113" s="306" t="s">
        <v>667</v>
      </c>
      <c r="D113" s="306" t="s">
        <v>67</v>
      </c>
      <c r="E113" s="239" t="s">
        <v>510</v>
      </c>
      <c r="F113" s="319">
        <v>1435.2</v>
      </c>
      <c r="G113" s="319">
        <v>0</v>
      </c>
      <c r="H113" s="319">
        <f t="shared" si="11"/>
        <v>1435.2</v>
      </c>
      <c r="I113" s="306" t="s">
        <v>826</v>
      </c>
    </row>
    <row r="114" spans="1:9" s="234" customFormat="1" ht="15">
      <c r="A114" s="237" t="s">
        <v>442</v>
      </c>
      <c r="B114" s="237" t="s">
        <v>672</v>
      </c>
      <c r="C114" s="241" t="s">
        <v>657</v>
      </c>
      <c r="D114" s="237" t="s">
        <v>350</v>
      </c>
      <c r="E114" s="239" t="s">
        <v>510</v>
      </c>
      <c r="F114" s="268">
        <v>12065.5</v>
      </c>
      <c r="G114" s="268">
        <v>2413.1</v>
      </c>
      <c r="H114" s="268">
        <f t="shared" si="11"/>
        <v>14478.6</v>
      </c>
      <c r="I114" s="237" t="s">
        <v>763</v>
      </c>
    </row>
    <row r="115" spans="1:9" s="2" customFormat="1" ht="15">
      <c r="A115" s="306" t="s">
        <v>442</v>
      </c>
      <c r="B115" s="306" t="s">
        <v>690</v>
      </c>
      <c r="C115" s="306" t="s">
        <v>691</v>
      </c>
      <c r="D115" s="306" t="s">
        <v>585</v>
      </c>
      <c r="E115" s="239" t="s">
        <v>656</v>
      </c>
      <c r="F115" s="319">
        <v>3242.75</v>
      </c>
      <c r="G115" s="319">
        <f>F115*0.2</f>
        <v>648.55000000000007</v>
      </c>
      <c r="H115" s="268">
        <f>F115+G115</f>
        <v>3891.3</v>
      </c>
      <c r="I115" s="306" t="s">
        <v>828</v>
      </c>
    </row>
    <row r="116" spans="1:9" s="2" customFormat="1" ht="15">
      <c r="A116" s="306" t="s">
        <v>442</v>
      </c>
      <c r="B116" s="306" t="s">
        <v>696</v>
      </c>
      <c r="C116" s="306" t="s">
        <v>698</v>
      </c>
      <c r="D116" s="306" t="s">
        <v>196</v>
      </c>
      <c r="E116" s="239" t="s">
        <v>656</v>
      </c>
      <c r="F116" s="319">
        <v>2727.11</v>
      </c>
      <c r="G116" s="319">
        <f>F116*0.2</f>
        <v>545.42200000000003</v>
      </c>
      <c r="H116" s="268">
        <f>F116+G116</f>
        <v>3272.5320000000002</v>
      </c>
      <c r="I116" s="306" t="s">
        <v>827</v>
      </c>
    </row>
    <row r="117" spans="1:9" s="2" customFormat="1" ht="15">
      <c r="A117" s="306" t="s">
        <v>442</v>
      </c>
      <c r="B117" s="306" t="s">
        <v>697</v>
      </c>
      <c r="C117" s="306" t="s">
        <v>698</v>
      </c>
      <c r="D117" s="306" t="s">
        <v>121</v>
      </c>
      <c r="E117" s="239" t="s">
        <v>699</v>
      </c>
      <c r="F117" s="319">
        <v>46.98</v>
      </c>
      <c r="G117" s="319">
        <f>F117*0.2</f>
        <v>9.395999999999999</v>
      </c>
      <c r="H117" s="268">
        <f>F117+G117</f>
        <v>56.375999999999998</v>
      </c>
      <c r="I117" s="306" t="s">
        <v>954</v>
      </c>
    </row>
    <row r="118" spans="1:9" s="2" customFormat="1" ht="15">
      <c r="A118" s="325" t="s">
        <v>442</v>
      </c>
      <c r="B118" s="325" t="s">
        <v>707</v>
      </c>
      <c r="C118" s="325" t="s">
        <v>837</v>
      </c>
      <c r="D118" s="325" t="s">
        <v>144</v>
      </c>
      <c r="E118" s="322" t="s">
        <v>699</v>
      </c>
      <c r="F118" s="326">
        <v>4421.6400000000003</v>
      </c>
      <c r="G118" s="319">
        <f>F118*0.2</f>
        <v>884.32800000000009</v>
      </c>
      <c r="H118" s="268">
        <f>F118+G118</f>
        <v>5305.9680000000008</v>
      </c>
      <c r="I118" s="325" t="s">
        <v>941</v>
      </c>
    </row>
    <row r="119" spans="1:9" s="2" customFormat="1" ht="15">
      <c r="A119" s="325" t="s">
        <v>442</v>
      </c>
      <c r="B119" s="325" t="s">
        <v>708</v>
      </c>
      <c r="C119" s="325" t="s">
        <v>838</v>
      </c>
      <c r="D119" s="325" t="s">
        <v>347</v>
      </c>
      <c r="E119" s="322" t="s">
        <v>699</v>
      </c>
      <c r="F119" s="326">
        <v>1753.76</v>
      </c>
      <c r="G119" s="326">
        <f>F119*0.2</f>
        <v>350.75200000000001</v>
      </c>
      <c r="H119" s="323">
        <f>F119+G119</f>
        <v>2104.5120000000002</v>
      </c>
      <c r="I119" s="325" t="s">
        <v>941</v>
      </c>
    </row>
    <row r="120" spans="1:9" s="3" customFormat="1" ht="16" customHeight="1">
      <c r="A120" s="508" t="s">
        <v>10</v>
      </c>
      <c r="B120" s="509"/>
      <c r="C120" s="509"/>
      <c r="D120" s="509"/>
      <c r="E120" s="510"/>
      <c r="F120" s="444">
        <f>SUM(F107:F119)</f>
        <v>51494.240000000005</v>
      </c>
      <c r="G120" s="444">
        <f>SUM(G107:G119)</f>
        <v>4851.5480000000007</v>
      </c>
      <c r="H120" s="444">
        <f>SUM(H107:H119)</f>
        <v>56345.788</v>
      </c>
      <c r="I120" s="443"/>
    </row>
    <row r="121" spans="1:9" s="3" customFormat="1" ht="15" customHeight="1">
      <c r="A121" s="495" t="s">
        <v>15</v>
      </c>
      <c r="B121" s="496"/>
      <c r="C121" s="496"/>
      <c r="D121" s="496"/>
      <c r="E121" s="496"/>
      <c r="F121" s="496"/>
      <c r="G121" s="496"/>
      <c r="H121" s="496"/>
      <c r="I121" s="497"/>
    </row>
    <row r="122" spans="1:9" s="2" customFormat="1" ht="15">
      <c r="A122" s="450" t="s">
        <v>711</v>
      </c>
      <c r="B122" s="450" t="s">
        <v>712</v>
      </c>
      <c r="C122" s="450" t="s">
        <v>694</v>
      </c>
      <c r="D122" s="450" t="s">
        <v>713</v>
      </c>
      <c r="E122" s="300" t="s">
        <v>714</v>
      </c>
      <c r="F122" s="451">
        <v>5663.5</v>
      </c>
      <c r="G122" s="451">
        <v>0</v>
      </c>
      <c r="H122" s="451">
        <f t="shared" ref="H122:H127" si="12">F122+G122</f>
        <v>5663.5</v>
      </c>
      <c r="I122" s="450" t="s">
        <v>828</v>
      </c>
    </row>
    <row r="123" spans="1:9" s="2" customFormat="1" ht="15">
      <c r="A123" s="306" t="s">
        <v>711</v>
      </c>
      <c r="B123" s="306" t="s">
        <v>715</v>
      </c>
      <c r="C123" s="306" t="s">
        <v>705</v>
      </c>
      <c r="D123" s="306" t="s">
        <v>713</v>
      </c>
      <c r="E123" s="239" t="s">
        <v>714</v>
      </c>
      <c r="F123" s="319">
        <v>5376.8</v>
      </c>
      <c r="G123" s="319">
        <v>0</v>
      </c>
      <c r="H123" s="319">
        <f t="shared" si="12"/>
        <v>5376.8</v>
      </c>
      <c r="I123" s="237" t="s">
        <v>828</v>
      </c>
    </row>
    <row r="124" spans="1:9" s="53" customFormat="1" ht="15">
      <c r="A124" s="330" t="s">
        <v>717</v>
      </c>
      <c r="B124" s="330" t="s">
        <v>718</v>
      </c>
      <c r="C124" s="330" t="s">
        <v>468</v>
      </c>
      <c r="D124" s="330" t="s">
        <v>261</v>
      </c>
      <c r="E124" s="274" t="s">
        <v>243</v>
      </c>
      <c r="F124" s="331">
        <v>182.69</v>
      </c>
      <c r="G124" s="331">
        <v>0</v>
      </c>
      <c r="H124" s="331">
        <f t="shared" si="12"/>
        <v>182.69</v>
      </c>
      <c r="I124" s="330" t="s">
        <v>721</v>
      </c>
    </row>
    <row r="125" spans="1:9" s="2" customFormat="1" ht="15">
      <c r="A125" s="306" t="s">
        <v>717</v>
      </c>
      <c r="B125" s="306" t="s">
        <v>720</v>
      </c>
      <c r="C125" s="306" t="s">
        <v>719</v>
      </c>
      <c r="D125" s="306" t="s">
        <v>261</v>
      </c>
      <c r="E125" s="239" t="s">
        <v>510</v>
      </c>
      <c r="F125" s="319">
        <v>8235.5300000000007</v>
      </c>
      <c r="G125" s="319">
        <v>0</v>
      </c>
      <c r="H125" s="319">
        <f t="shared" si="12"/>
        <v>8235.5300000000007</v>
      </c>
      <c r="I125" s="306" t="s">
        <v>750</v>
      </c>
    </row>
    <row r="126" spans="1:9" s="2" customFormat="1" ht="15">
      <c r="A126" s="306" t="s">
        <v>717</v>
      </c>
      <c r="B126" s="306" t="s">
        <v>723</v>
      </c>
      <c r="C126" s="306" t="s">
        <v>724</v>
      </c>
      <c r="D126" s="306" t="s">
        <v>81</v>
      </c>
      <c r="E126" s="239" t="s">
        <v>699</v>
      </c>
      <c r="F126" s="319">
        <v>11814.88</v>
      </c>
      <c r="G126" s="319">
        <f>F126*0.2</f>
        <v>2362.9760000000001</v>
      </c>
      <c r="H126" s="319">
        <f t="shared" si="12"/>
        <v>14177.856</v>
      </c>
      <c r="I126" s="306" t="s">
        <v>940</v>
      </c>
    </row>
    <row r="127" spans="1:9" s="2" customFormat="1" ht="15">
      <c r="A127" s="306" t="s">
        <v>717</v>
      </c>
      <c r="B127" s="306" t="s">
        <v>725</v>
      </c>
      <c r="C127" s="306" t="s">
        <v>726</v>
      </c>
      <c r="D127" s="306" t="s">
        <v>713</v>
      </c>
      <c r="E127" s="239" t="s">
        <v>727</v>
      </c>
      <c r="F127" s="319">
        <v>5024.8</v>
      </c>
      <c r="G127" s="319">
        <v>0</v>
      </c>
      <c r="H127" s="319">
        <f t="shared" si="12"/>
        <v>5024.8</v>
      </c>
      <c r="I127" s="306" t="s">
        <v>855</v>
      </c>
    </row>
    <row r="128" spans="1:9" s="2" customFormat="1" ht="15">
      <c r="A128" s="306" t="s">
        <v>728</v>
      </c>
      <c r="B128" s="306" t="s">
        <v>738</v>
      </c>
      <c r="C128" s="306" t="s">
        <v>834</v>
      </c>
      <c r="D128" s="306" t="s">
        <v>196</v>
      </c>
      <c r="E128" s="239" t="s">
        <v>737</v>
      </c>
      <c r="F128" s="319">
        <v>3118.05</v>
      </c>
      <c r="G128" s="319">
        <f>F128*0.2</f>
        <v>623.61000000000013</v>
      </c>
      <c r="H128" s="319">
        <f t="shared" ref="H128:H135" si="13">F128+G128</f>
        <v>3741.6600000000003</v>
      </c>
      <c r="I128" s="306" t="s">
        <v>700</v>
      </c>
    </row>
    <row r="129" spans="1:9" s="234" customFormat="1" ht="15">
      <c r="A129" s="237" t="s">
        <v>741</v>
      </c>
      <c r="B129" s="237" t="s">
        <v>742</v>
      </c>
      <c r="C129" s="241" t="s">
        <v>743</v>
      </c>
      <c r="D129" s="237" t="s">
        <v>261</v>
      </c>
      <c r="E129" s="239" t="s">
        <v>744</v>
      </c>
      <c r="F129" s="268">
        <v>4946.84</v>
      </c>
      <c r="G129" s="268">
        <v>0</v>
      </c>
      <c r="H129" s="319">
        <f t="shared" si="13"/>
        <v>4946.84</v>
      </c>
      <c r="I129" s="237" t="s">
        <v>826</v>
      </c>
    </row>
    <row r="130" spans="1:9" s="2" customFormat="1" ht="15">
      <c r="A130" s="306" t="s">
        <v>510</v>
      </c>
      <c r="B130" s="306" t="s">
        <v>761</v>
      </c>
      <c r="C130" s="306" t="s">
        <v>757</v>
      </c>
      <c r="D130" s="306" t="s">
        <v>81</v>
      </c>
      <c r="E130" s="239" t="s">
        <v>699</v>
      </c>
      <c r="F130" s="319">
        <v>10754.7</v>
      </c>
      <c r="G130" s="319">
        <f>F130*0.2</f>
        <v>2150.94</v>
      </c>
      <c r="H130" s="268">
        <f t="shared" si="13"/>
        <v>12905.640000000001</v>
      </c>
      <c r="I130" s="306" t="s">
        <v>940</v>
      </c>
    </row>
    <row r="131" spans="1:9" s="2" customFormat="1" ht="15">
      <c r="A131" s="306" t="s">
        <v>510</v>
      </c>
      <c r="B131" s="306" t="s">
        <v>764</v>
      </c>
      <c r="C131" s="306" t="s">
        <v>765</v>
      </c>
      <c r="D131" s="306" t="s">
        <v>713</v>
      </c>
      <c r="E131" s="239" t="s">
        <v>755</v>
      </c>
      <c r="F131" s="319">
        <v>5231.1000000000004</v>
      </c>
      <c r="G131" s="319">
        <v>0</v>
      </c>
      <c r="H131" s="268">
        <f t="shared" si="13"/>
        <v>5231.1000000000004</v>
      </c>
      <c r="I131" s="306" t="s">
        <v>939</v>
      </c>
    </row>
    <row r="132" spans="1:9" s="2" customFormat="1" ht="15">
      <c r="A132" s="306" t="s">
        <v>510</v>
      </c>
      <c r="B132" s="306" t="s">
        <v>766</v>
      </c>
      <c r="C132" s="306" t="s">
        <v>736</v>
      </c>
      <c r="D132" s="306" t="s">
        <v>121</v>
      </c>
      <c r="E132" s="239" t="s">
        <v>737</v>
      </c>
      <c r="F132" s="319">
        <v>188.4</v>
      </c>
      <c r="G132" s="319">
        <f>F132*0.2</f>
        <v>37.68</v>
      </c>
      <c r="H132" s="268">
        <f t="shared" si="13"/>
        <v>226.08</v>
      </c>
      <c r="I132" s="238" t="s">
        <v>1046</v>
      </c>
    </row>
    <row r="133" spans="1:9" s="2" customFormat="1" ht="15">
      <c r="A133" s="238" t="s">
        <v>510</v>
      </c>
      <c r="B133" s="238" t="s">
        <v>777</v>
      </c>
      <c r="C133" s="333" t="s">
        <v>775</v>
      </c>
      <c r="D133" s="238" t="s">
        <v>585</v>
      </c>
      <c r="E133" s="239" t="s">
        <v>737</v>
      </c>
      <c r="F133" s="268">
        <v>6056.25</v>
      </c>
      <c r="G133" s="268">
        <f>F133*0.2</f>
        <v>1211.25</v>
      </c>
      <c r="H133" s="268">
        <f t="shared" si="13"/>
        <v>7267.5</v>
      </c>
      <c r="I133" s="238" t="s">
        <v>1002</v>
      </c>
    </row>
    <row r="134" spans="1:9" s="3" customFormat="1" ht="15">
      <c r="A134" s="306" t="s">
        <v>510</v>
      </c>
      <c r="B134" s="306" t="s">
        <v>778</v>
      </c>
      <c r="C134" s="306" t="s">
        <v>810</v>
      </c>
      <c r="D134" s="306" t="s">
        <v>121</v>
      </c>
      <c r="E134" s="239" t="s">
        <v>737</v>
      </c>
      <c r="F134" s="319">
        <v>1279.75</v>
      </c>
      <c r="G134" s="319">
        <v>255.95</v>
      </c>
      <c r="H134" s="268">
        <f t="shared" si="13"/>
        <v>1535.7</v>
      </c>
      <c r="I134" s="238" t="s">
        <v>1046</v>
      </c>
    </row>
    <row r="135" spans="1:9" s="2" customFormat="1" ht="15">
      <c r="A135" s="306" t="s">
        <v>510</v>
      </c>
      <c r="B135" s="306" t="s">
        <v>779</v>
      </c>
      <c r="C135" s="306" t="s">
        <v>783</v>
      </c>
      <c r="D135" s="306" t="s">
        <v>780</v>
      </c>
      <c r="E135" s="239" t="s">
        <v>737</v>
      </c>
      <c r="F135" s="319">
        <v>1021</v>
      </c>
      <c r="G135" s="319">
        <f>F135*0.2</f>
        <v>204.20000000000002</v>
      </c>
      <c r="H135" s="268">
        <f t="shared" si="13"/>
        <v>1225.2</v>
      </c>
      <c r="I135" s="325" t="s">
        <v>1001</v>
      </c>
    </row>
    <row r="136" spans="1:9" s="2" customFormat="1" ht="15">
      <c r="A136" s="306" t="s">
        <v>510</v>
      </c>
      <c r="B136" s="306" t="s">
        <v>782</v>
      </c>
      <c r="C136" s="306" t="s">
        <v>783</v>
      </c>
      <c r="D136" s="306" t="s">
        <v>781</v>
      </c>
      <c r="E136" s="239" t="s">
        <v>737</v>
      </c>
      <c r="F136" s="319">
        <v>4487.16</v>
      </c>
      <c r="G136" s="319">
        <f>F136*0.2</f>
        <v>897.43200000000002</v>
      </c>
      <c r="H136" s="319">
        <f>F136+G136</f>
        <v>5384.5919999999996</v>
      </c>
      <c r="I136" s="306" t="s">
        <v>1001</v>
      </c>
    </row>
    <row r="137" spans="1:9" s="2" customFormat="1" ht="15">
      <c r="A137" s="306" t="s">
        <v>510</v>
      </c>
      <c r="B137" s="306" t="s">
        <v>795</v>
      </c>
      <c r="C137" s="306" t="s">
        <v>771</v>
      </c>
      <c r="D137" s="306" t="s">
        <v>259</v>
      </c>
      <c r="E137" s="239" t="s">
        <v>811</v>
      </c>
      <c r="F137" s="319">
        <v>10042.799999999999</v>
      </c>
      <c r="G137" s="319">
        <v>0</v>
      </c>
      <c r="H137" s="319">
        <f>F137+G137</f>
        <v>10042.799999999999</v>
      </c>
      <c r="I137" s="306" t="s">
        <v>1193</v>
      </c>
    </row>
    <row r="138" spans="1:9" s="2" customFormat="1" ht="15">
      <c r="A138" s="306" t="s">
        <v>510</v>
      </c>
      <c r="B138" s="306" t="s">
        <v>816</v>
      </c>
      <c r="C138" s="306" t="s">
        <v>835</v>
      </c>
      <c r="D138" s="306" t="s">
        <v>196</v>
      </c>
      <c r="E138" s="239" t="s">
        <v>811</v>
      </c>
      <c r="F138" s="319">
        <v>2859.95</v>
      </c>
      <c r="G138" s="319">
        <f>F138*0.2</f>
        <v>571.99</v>
      </c>
      <c r="H138" s="319">
        <f>F138+G138</f>
        <v>3431.9399999999996</v>
      </c>
      <c r="I138" s="306" t="s">
        <v>999</v>
      </c>
    </row>
    <row r="139" spans="1:9" s="3" customFormat="1" ht="16" customHeight="1">
      <c r="A139" s="508" t="s">
        <v>10</v>
      </c>
      <c r="B139" s="509"/>
      <c r="C139" s="509"/>
      <c r="D139" s="509"/>
      <c r="E139" s="510"/>
      <c r="F139" s="444">
        <f>SUM(F122:F138)</f>
        <v>86284.200000000012</v>
      </c>
      <c r="G139" s="444">
        <f>SUM(G122:G138)</f>
        <v>8316.0280000000002</v>
      </c>
      <c r="H139" s="444">
        <f>SUM(H122:H138)</f>
        <v>94600.228000000003</v>
      </c>
      <c r="I139" s="443"/>
    </row>
    <row r="140" spans="1:9" s="3" customFormat="1" ht="15" customHeight="1">
      <c r="A140" s="495" t="s">
        <v>16</v>
      </c>
      <c r="B140" s="496"/>
      <c r="C140" s="496"/>
      <c r="D140" s="496"/>
      <c r="E140" s="496"/>
      <c r="F140" s="496"/>
      <c r="G140" s="496"/>
      <c r="H140" s="496"/>
      <c r="I140" s="497"/>
    </row>
    <row r="141" spans="1:9" s="2" customFormat="1" ht="15">
      <c r="A141" s="450" t="s">
        <v>656</v>
      </c>
      <c r="B141" s="450" t="s">
        <v>817</v>
      </c>
      <c r="C141" s="450" t="s">
        <v>818</v>
      </c>
      <c r="D141" s="450" t="s">
        <v>67</v>
      </c>
      <c r="E141" s="300" t="s">
        <v>737</v>
      </c>
      <c r="F141" s="451">
        <v>5580</v>
      </c>
      <c r="G141" s="451">
        <v>0</v>
      </c>
      <c r="H141" s="272">
        <f t="shared" ref="H141:H146" si="14">F141+G141</f>
        <v>5580</v>
      </c>
      <c r="I141" s="450" t="s">
        <v>1000</v>
      </c>
    </row>
    <row r="142" spans="1:9" s="2" customFormat="1" ht="15">
      <c r="A142" s="306" t="s">
        <v>656</v>
      </c>
      <c r="B142" s="306" t="s">
        <v>821</v>
      </c>
      <c r="C142" s="306" t="s">
        <v>822</v>
      </c>
      <c r="D142" s="306" t="s">
        <v>67</v>
      </c>
      <c r="E142" s="239" t="s">
        <v>737</v>
      </c>
      <c r="F142" s="319">
        <v>95</v>
      </c>
      <c r="G142" s="319">
        <v>0</v>
      </c>
      <c r="H142" s="268">
        <f t="shared" si="14"/>
        <v>95</v>
      </c>
      <c r="I142" s="306" t="s">
        <v>1000</v>
      </c>
    </row>
    <row r="143" spans="1:9" s="2" customFormat="1" ht="15">
      <c r="A143" s="306" t="s">
        <v>656</v>
      </c>
      <c r="B143" s="306" t="s">
        <v>1094</v>
      </c>
      <c r="C143" s="306" t="s">
        <v>829</v>
      </c>
      <c r="D143" s="306" t="s">
        <v>830</v>
      </c>
      <c r="E143" s="239" t="s">
        <v>811</v>
      </c>
      <c r="F143" s="319">
        <v>14056</v>
      </c>
      <c r="G143" s="319">
        <f>F143*0.2</f>
        <v>2811.2000000000003</v>
      </c>
      <c r="H143" s="268">
        <f t="shared" si="14"/>
        <v>16867.2</v>
      </c>
      <c r="I143" s="306" t="s">
        <v>1114</v>
      </c>
    </row>
    <row r="144" spans="1:9" s="53" customFormat="1" ht="15">
      <c r="A144" s="330" t="s">
        <v>704</v>
      </c>
      <c r="B144" s="330" t="s">
        <v>840</v>
      </c>
      <c r="C144" s="330" t="s">
        <v>549</v>
      </c>
      <c r="D144" s="330" t="s">
        <v>220</v>
      </c>
      <c r="E144" s="274" t="s">
        <v>243</v>
      </c>
      <c r="F144" s="331">
        <v>-4996.2</v>
      </c>
      <c r="G144" s="331">
        <v>0</v>
      </c>
      <c r="H144" s="311">
        <f t="shared" si="14"/>
        <v>-4996.2</v>
      </c>
      <c r="I144" s="330" t="s">
        <v>902</v>
      </c>
    </row>
    <row r="145" spans="1:9" s="2" customFormat="1" ht="15">
      <c r="A145" s="306" t="s">
        <v>714</v>
      </c>
      <c r="B145" s="306" t="s">
        <v>843</v>
      </c>
      <c r="C145" s="306" t="s">
        <v>844</v>
      </c>
      <c r="D145" s="306" t="s">
        <v>67</v>
      </c>
      <c r="E145" s="239" t="s">
        <v>845</v>
      </c>
      <c r="F145" s="319">
        <v>2167.6</v>
      </c>
      <c r="G145" s="319">
        <v>0</v>
      </c>
      <c r="H145" s="268">
        <f t="shared" si="14"/>
        <v>2167.6</v>
      </c>
      <c r="I145" s="306" t="s">
        <v>1001</v>
      </c>
    </row>
    <row r="146" spans="1:9" s="2" customFormat="1" ht="15">
      <c r="A146" s="306" t="s">
        <v>714</v>
      </c>
      <c r="B146" s="306" t="s">
        <v>846</v>
      </c>
      <c r="C146" s="306" t="s">
        <v>847</v>
      </c>
      <c r="D146" s="306" t="s">
        <v>67</v>
      </c>
      <c r="E146" s="239" t="s">
        <v>845</v>
      </c>
      <c r="F146" s="319">
        <v>4357.25</v>
      </c>
      <c r="G146" s="319">
        <v>0</v>
      </c>
      <c r="H146" s="268">
        <f t="shared" si="14"/>
        <v>4357.25</v>
      </c>
      <c r="I146" s="306" t="s">
        <v>948</v>
      </c>
    </row>
    <row r="147" spans="1:9" s="2" customFormat="1" ht="15">
      <c r="A147" s="306" t="s">
        <v>695</v>
      </c>
      <c r="B147" s="306" t="s">
        <v>861</v>
      </c>
      <c r="C147" s="306" t="s">
        <v>862</v>
      </c>
      <c r="D147" s="306" t="s">
        <v>350</v>
      </c>
      <c r="E147" s="239" t="s">
        <v>854</v>
      </c>
      <c r="F147" s="319">
        <v>11711.98</v>
      </c>
      <c r="G147" s="319">
        <f>F147*0.2</f>
        <v>2342.3960000000002</v>
      </c>
      <c r="H147" s="268">
        <f t="shared" ref="H147:H157" si="15">F147+G147</f>
        <v>14054.376</v>
      </c>
      <c r="I147" s="306" t="s">
        <v>1112</v>
      </c>
    </row>
    <row r="148" spans="1:9" s="234" customFormat="1" ht="15">
      <c r="A148" s="237" t="s">
        <v>695</v>
      </c>
      <c r="B148" s="237" t="s">
        <v>866</v>
      </c>
      <c r="C148" s="241" t="s">
        <v>863</v>
      </c>
      <c r="D148" s="237" t="s">
        <v>261</v>
      </c>
      <c r="E148" s="239" t="s">
        <v>864</v>
      </c>
      <c r="F148" s="268">
        <v>8634.7800000000007</v>
      </c>
      <c r="G148" s="268">
        <v>0</v>
      </c>
      <c r="H148" s="268">
        <f t="shared" si="15"/>
        <v>8634.7800000000007</v>
      </c>
      <c r="I148" s="306" t="s">
        <v>954</v>
      </c>
    </row>
    <row r="149" spans="1:9" s="2" customFormat="1" ht="15">
      <c r="A149" s="306" t="s">
        <v>695</v>
      </c>
      <c r="B149" s="306" t="s">
        <v>865</v>
      </c>
      <c r="C149" s="306" t="s">
        <v>813</v>
      </c>
      <c r="D149" s="306" t="s">
        <v>867</v>
      </c>
      <c r="E149" s="239" t="s">
        <v>868</v>
      </c>
      <c r="F149" s="319">
        <v>12305.3</v>
      </c>
      <c r="G149" s="319">
        <v>0</v>
      </c>
      <c r="H149" s="268">
        <f t="shared" si="15"/>
        <v>12305.3</v>
      </c>
      <c r="I149" s="306" t="s">
        <v>1113</v>
      </c>
    </row>
    <row r="150" spans="1:9" s="2" customFormat="1" ht="15">
      <c r="A150" s="306" t="s">
        <v>695</v>
      </c>
      <c r="B150" s="306" t="s">
        <v>869</v>
      </c>
      <c r="C150" s="306" t="s">
        <v>844</v>
      </c>
      <c r="D150" s="306" t="s">
        <v>62</v>
      </c>
      <c r="E150" s="239" t="s">
        <v>871</v>
      </c>
      <c r="F150" s="319">
        <v>488.6</v>
      </c>
      <c r="G150" s="319">
        <v>0</v>
      </c>
      <c r="H150" s="268">
        <f t="shared" si="15"/>
        <v>488.6</v>
      </c>
      <c r="I150" s="306" t="s">
        <v>1159</v>
      </c>
    </row>
    <row r="151" spans="1:9" s="2" customFormat="1" ht="15">
      <c r="A151" s="306" t="s">
        <v>695</v>
      </c>
      <c r="B151" s="306" t="s">
        <v>870</v>
      </c>
      <c r="C151" s="306" t="s">
        <v>847</v>
      </c>
      <c r="D151" s="306" t="s">
        <v>62</v>
      </c>
      <c r="E151" s="239" t="s">
        <v>872</v>
      </c>
      <c r="F151" s="319">
        <v>231</v>
      </c>
      <c r="G151" s="319">
        <v>0</v>
      </c>
      <c r="H151" s="268">
        <f t="shared" si="15"/>
        <v>231</v>
      </c>
      <c r="I151" s="306" t="s">
        <v>1157</v>
      </c>
    </row>
    <row r="152" spans="1:9" s="2" customFormat="1" ht="15">
      <c r="A152" s="238" t="s">
        <v>873</v>
      </c>
      <c r="B152" s="238" t="s">
        <v>874</v>
      </c>
      <c r="C152" s="333" t="s">
        <v>875</v>
      </c>
      <c r="D152" s="238" t="s">
        <v>67</v>
      </c>
      <c r="E152" s="239" t="s">
        <v>850</v>
      </c>
      <c r="F152" s="268">
        <v>2501.4</v>
      </c>
      <c r="G152" s="268">
        <v>0</v>
      </c>
      <c r="H152" s="268">
        <f t="shared" si="15"/>
        <v>2501.4</v>
      </c>
      <c r="I152" s="238" t="s">
        <v>1003</v>
      </c>
    </row>
    <row r="153" spans="1:9" s="2" customFormat="1" ht="15">
      <c r="A153" s="306" t="s">
        <v>904</v>
      </c>
      <c r="B153" s="306" t="s">
        <v>911</v>
      </c>
      <c r="C153" s="306" t="s">
        <v>912</v>
      </c>
      <c r="D153" s="306" t="s">
        <v>67</v>
      </c>
      <c r="E153" s="239" t="s">
        <v>913</v>
      </c>
      <c r="F153" s="319">
        <v>5324</v>
      </c>
      <c r="G153" s="319">
        <v>0</v>
      </c>
      <c r="H153" s="268">
        <f t="shared" si="15"/>
        <v>5324</v>
      </c>
      <c r="I153" s="238" t="s">
        <v>1035</v>
      </c>
    </row>
    <row r="154" spans="1:9" s="53" customFormat="1" ht="15">
      <c r="A154" s="330" t="s">
        <v>921</v>
      </c>
      <c r="B154" s="330" t="s">
        <v>923</v>
      </c>
      <c r="C154" s="330" t="s">
        <v>847</v>
      </c>
      <c r="D154" s="330" t="s">
        <v>67</v>
      </c>
      <c r="E154" s="274" t="s">
        <v>243</v>
      </c>
      <c r="F154" s="331">
        <v>-4357.25</v>
      </c>
      <c r="G154" s="331">
        <v>0</v>
      </c>
      <c r="H154" s="311">
        <f t="shared" si="15"/>
        <v>-4357.25</v>
      </c>
      <c r="I154" s="330" t="s">
        <v>922</v>
      </c>
    </row>
    <row r="155" spans="1:9" s="2" customFormat="1" ht="15">
      <c r="A155" s="306" t="s">
        <v>921</v>
      </c>
      <c r="B155" s="306" t="s">
        <v>924</v>
      </c>
      <c r="C155" s="306" t="s">
        <v>847</v>
      </c>
      <c r="D155" s="306" t="s">
        <v>67</v>
      </c>
      <c r="E155" s="239" t="s">
        <v>788</v>
      </c>
      <c r="F155" s="319">
        <v>4724.5</v>
      </c>
      <c r="G155" s="319">
        <v>0</v>
      </c>
      <c r="H155" s="268">
        <f t="shared" si="15"/>
        <v>4724.5</v>
      </c>
      <c r="I155" s="306" t="s">
        <v>1035</v>
      </c>
    </row>
    <row r="156" spans="1:9" s="53" customFormat="1" ht="15">
      <c r="A156" s="330" t="s">
        <v>921</v>
      </c>
      <c r="B156" s="330" t="s">
        <v>925</v>
      </c>
      <c r="C156" s="330" t="s">
        <v>847</v>
      </c>
      <c r="D156" s="330" t="s">
        <v>62</v>
      </c>
      <c r="E156" s="274" t="s">
        <v>243</v>
      </c>
      <c r="F156" s="331">
        <v>-169.5</v>
      </c>
      <c r="G156" s="331">
        <v>0</v>
      </c>
      <c r="H156" s="311">
        <f t="shared" si="15"/>
        <v>-169.5</v>
      </c>
      <c r="I156" s="330" t="s">
        <v>1158</v>
      </c>
    </row>
    <row r="157" spans="1:9" s="53" customFormat="1" ht="15">
      <c r="A157" s="330" t="s">
        <v>755</v>
      </c>
      <c r="B157" s="330" t="s">
        <v>928</v>
      </c>
      <c r="C157" s="330" t="s">
        <v>370</v>
      </c>
      <c r="D157" s="330" t="s">
        <v>371</v>
      </c>
      <c r="E157" s="274" t="s">
        <v>243</v>
      </c>
      <c r="F157" s="331">
        <v>-500</v>
      </c>
      <c r="G157" s="331">
        <f>F157*0.2</f>
        <v>-100</v>
      </c>
      <c r="H157" s="311">
        <f t="shared" si="15"/>
        <v>-600</v>
      </c>
      <c r="I157" s="330" t="s">
        <v>929</v>
      </c>
    </row>
    <row r="158" spans="1:9" s="2" customFormat="1" ht="15">
      <c r="A158" s="306" t="s">
        <v>755</v>
      </c>
      <c r="B158" s="306" t="s">
        <v>931</v>
      </c>
      <c r="C158" s="306" t="s">
        <v>912</v>
      </c>
      <c r="D158" s="306" t="s">
        <v>67</v>
      </c>
      <c r="E158" s="239" t="s">
        <v>917</v>
      </c>
      <c r="F158" s="319">
        <v>96.8</v>
      </c>
      <c r="G158" s="319">
        <v>0</v>
      </c>
      <c r="H158" s="268">
        <f t="shared" ref="H158:H164" si="16">F158+G158</f>
        <v>96.8</v>
      </c>
      <c r="I158" s="306" t="s">
        <v>1036</v>
      </c>
    </row>
    <row r="159" spans="1:9" s="2" customFormat="1" ht="15">
      <c r="A159" s="306" t="s">
        <v>699</v>
      </c>
      <c r="B159" s="306" t="s">
        <v>932</v>
      </c>
      <c r="C159" s="306" t="s">
        <v>933</v>
      </c>
      <c r="D159" s="306" t="s">
        <v>67</v>
      </c>
      <c r="E159" s="239" t="s">
        <v>854</v>
      </c>
      <c r="F159" s="319">
        <v>2009.6</v>
      </c>
      <c r="G159" s="319">
        <v>0</v>
      </c>
      <c r="H159" s="268">
        <f t="shared" si="16"/>
        <v>2009.6</v>
      </c>
      <c r="I159" s="306" t="s">
        <v>1037</v>
      </c>
    </row>
    <row r="160" spans="1:9" s="2" customFormat="1" ht="15">
      <c r="A160" s="306" t="s">
        <v>699</v>
      </c>
      <c r="B160" s="306" t="s">
        <v>934</v>
      </c>
      <c r="C160" s="306" t="s">
        <v>935</v>
      </c>
      <c r="D160" s="306" t="s">
        <v>67</v>
      </c>
      <c r="E160" s="239" t="s">
        <v>854</v>
      </c>
      <c r="F160" s="319">
        <v>912</v>
      </c>
      <c r="G160" s="319">
        <v>0</v>
      </c>
      <c r="H160" s="268">
        <f t="shared" si="16"/>
        <v>912</v>
      </c>
      <c r="I160" s="306" t="s">
        <v>1037</v>
      </c>
    </row>
    <row r="161" spans="1:9" s="2" customFormat="1" ht="15">
      <c r="A161" s="306" t="s">
        <v>699</v>
      </c>
      <c r="B161" s="306" t="s">
        <v>942</v>
      </c>
      <c r="C161" s="306" t="s">
        <v>863</v>
      </c>
      <c r="D161" s="306" t="s">
        <v>1173</v>
      </c>
      <c r="E161" s="239" t="s">
        <v>243</v>
      </c>
      <c r="F161" s="319">
        <v>176.22</v>
      </c>
      <c r="G161" s="319">
        <v>0</v>
      </c>
      <c r="H161" s="268">
        <f t="shared" si="16"/>
        <v>176.22</v>
      </c>
      <c r="I161" s="306" t="s">
        <v>1093</v>
      </c>
    </row>
    <row r="162" spans="1:9" s="2" customFormat="1" ht="15">
      <c r="A162" s="306" t="s">
        <v>699</v>
      </c>
      <c r="B162" s="306" t="s">
        <v>960</v>
      </c>
      <c r="C162" s="306" t="s">
        <v>961</v>
      </c>
      <c r="D162" s="306" t="s">
        <v>585</v>
      </c>
      <c r="E162" s="239" t="s">
        <v>811</v>
      </c>
      <c r="F162" s="319">
        <v>8092.25</v>
      </c>
      <c r="G162" s="319">
        <f t="shared" ref="G162:G168" si="17">F162*0.2</f>
        <v>1618.45</v>
      </c>
      <c r="H162" s="268">
        <f t="shared" si="16"/>
        <v>9710.7000000000007</v>
      </c>
      <c r="I162" s="306" t="s">
        <v>1155</v>
      </c>
    </row>
    <row r="163" spans="1:9" s="2" customFormat="1" ht="15">
      <c r="A163" s="306" t="s">
        <v>699</v>
      </c>
      <c r="B163" s="306" t="s">
        <v>962</v>
      </c>
      <c r="C163" s="306" t="s">
        <v>963</v>
      </c>
      <c r="D163" s="306" t="s">
        <v>81</v>
      </c>
      <c r="E163" s="239" t="s">
        <v>917</v>
      </c>
      <c r="F163" s="319">
        <v>10753.11</v>
      </c>
      <c r="G163" s="319">
        <f t="shared" si="17"/>
        <v>2150.6220000000003</v>
      </c>
      <c r="H163" s="268">
        <f t="shared" si="16"/>
        <v>12903.732</v>
      </c>
      <c r="I163" s="306" t="s">
        <v>1112</v>
      </c>
    </row>
    <row r="164" spans="1:9" s="2" customFormat="1" ht="15">
      <c r="A164" s="306" t="s">
        <v>699</v>
      </c>
      <c r="B164" s="306" t="s">
        <v>964</v>
      </c>
      <c r="C164" s="306" t="s">
        <v>965</v>
      </c>
      <c r="D164" s="306" t="s">
        <v>121</v>
      </c>
      <c r="E164" s="239" t="s">
        <v>811</v>
      </c>
      <c r="F164" s="319">
        <v>134.96</v>
      </c>
      <c r="G164" s="319">
        <f t="shared" si="17"/>
        <v>26.992000000000004</v>
      </c>
      <c r="H164" s="268">
        <f t="shared" si="16"/>
        <v>161.952</v>
      </c>
      <c r="I164" s="306" t="s">
        <v>1193</v>
      </c>
    </row>
    <row r="165" spans="1:9" s="2" customFormat="1" ht="15">
      <c r="A165" s="306" t="s">
        <v>699</v>
      </c>
      <c r="B165" s="306" t="s">
        <v>966</v>
      </c>
      <c r="C165" s="306" t="s">
        <v>967</v>
      </c>
      <c r="D165" s="306" t="s">
        <v>968</v>
      </c>
      <c r="E165" s="239" t="s">
        <v>811</v>
      </c>
      <c r="F165" s="319">
        <v>1703.68</v>
      </c>
      <c r="G165" s="319">
        <f t="shared" si="17"/>
        <v>340.73600000000005</v>
      </c>
      <c r="H165" s="268">
        <f>F165+G165</f>
        <v>2044.4160000000002</v>
      </c>
      <c r="I165" s="306" t="s">
        <v>1115</v>
      </c>
    </row>
    <row r="166" spans="1:9" s="2" customFormat="1" ht="15">
      <c r="A166" s="306" t="s">
        <v>699</v>
      </c>
      <c r="B166" s="306" t="s">
        <v>969</v>
      </c>
      <c r="C166" s="306" t="s">
        <v>967</v>
      </c>
      <c r="D166" s="306" t="s">
        <v>970</v>
      </c>
      <c r="E166" s="239" t="s">
        <v>811</v>
      </c>
      <c r="F166" s="319">
        <v>4514.6000000000004</v>
      </c>
      <c r="G166" s="319">
        <f t="shared" si="17"/>
        <v>902.92000000000007</v>
      </c>
      <c r="H166" s="268">
        <f>F166+G166</f>
        <v>5417.52</v>
      </c>
      <c r="I166" s="306" t="s">
        <v>1115</v>
      </c>
    </row>
    <row r="167" spans="1:9" s="2" customFormat="1" ht="15">
      <c r="A167" s="306" t="s">
        <v>699</v>
      </c>
      <c r="B167" s="306" t="s">
        <v>1004</v>
      </c>
      <c r="C167" s="306" t="s">
        <v>967</v>
      </c>
      <c r="D167" s="306" t="s">
        <v>196</v>
      </c>
      <c r="E167" s="239" t="s">
        <v>811</v>
      </c>
      <c r="F167" s="319">
        <v>2857.7</v>
      </c>
      <c r="G167" s="319">
        <f t="shared" si="17"/>
        <v>571.54</v>
      </c>
      <c r="H167" s="268">
        <f>F167+G167</f>
        <v>3429.24</v>
      </c>
      <c r="I167" s="306" t="s">
        <v>1092</v>
      </c>
    </row>
    <row r="168" spans="1:9" s="2" customFormat="1" ht="15">
      <c r="A168" s="306" t="s">
        <v>699</v>
      </c>
      <c r="B168" s="306" t="s">
        <v>1005</v>
      </c>
      <c r="C168" s="306" t="s">
        <v>1006</v>
      </c>
      <c r="D168" s="306" t="s">
        <v>121</v>
      </c>
      <c r="E168" s="239" t="s">
        <v>811</v>
      </c>
      <c r="F168" s="319">
        <v>159.47999999999999</v>
      </c>
      <c r="G168" s="319">
        <f t="shared" si="17"/>
        <v>31.896000000000001</v>
      </c>
      <c r="H168" s="268">
        <f>F168+G168</f>
        <v>191.37599999999998</v>
      </c>
      <c r="I168" s="306" t="s">
        <v>1193</v>
      </c>
    </row>
    <row r="169" spans="1:9" s="3" customFormat="1" ht="16" customHeight="1">
      <c r="A169" s="492" t="s">
        <v>10</v>
      </c>
      <c r="B169" s="493"/>
      <c r="C169" s="493"/>
      <c r="D169" s="493"/>
      <c r="E169" s="494"/>
      <c r="F169" s="449">
        <f>SUM(F141:F168)</f>
        <v>93564.859999999986</v>
      </c>
      <c r="G169" s="449">
        <f>SUM(G141:G168)</f>
        <v>10696.752000000004</v>
      </c>
      <c r="H169" s="449">
        <f>SUM(H141:H168)</f>
        <v>104261.61200000002</v>
      </c>
      <c r="I169" s="448"/>
    </row>
    <row r="170" spans="1:9" s="3" customFormat="1" ht="15" customHeight="1">
      <c r="A170" s="495" t="s">
        <v>17</v>
      </c>
      <c r="B170" s="496"/>
      <c r="C170" s="496"/>
      <c r="D170" s="496"/>
      <c r="E170" s="496"/>
      <c r="F170" s="496"/>
      <c r="G170" s="496"/>
      <c r="H170" s="496"/>
      <c r="I170" s="497"/>
    </row>
    <row r="171" spans="1:9" s="2" customFormat="1" ht="15">
      <c r="A171" s="450" t="s">
        <v>1007</v>
      </c>
      <c r="B171" s="450" t="s">
        <v>1008</v>
      </c>
      <c r="C171" s="450" t="s">
        <v>1009</v>
      </c>
      <c r="D171" s="450" t="s">
        <v>377</v>
      </c>
      <c r="E171" s="300" t="s">
        <v>243</v>
      </c>
      <c r="F171" s="451">
        <v>3250</v>
      </c>
      <c r="G171" s="451">
        <v>0</v>
      </c>
      <c r="H171" s="451">
        <v>3250</v>
      </c>
      <c r="I171" s="450" t="s">
        <v>1380</v>
      </c>
    </row>
    <row r="172" spans="1:9" s="2" customFormat="1" ht="15">
      <c r="A172" s="306" t="s">
        <v>1007</v>
      </c>
      <c r="B172" s="306" t="s">
        <v>1010</v>
      </c>
      <c r="C172" s="306" t="s">
        <v>875</v>
      </c>
      <c r="D172" s="306" t="s">
        <v>67</v>
      </c>
      <c r="E172" s="239" t="s">
        <v>1011</v>
      </c>
      <c r="F172" s="319">
        <v>4945.2</v>
      </c>
      <c r="G172" s="319">
        <v>0</v>
      </c>
      <c r="H172" s="319">
        <f t="shared" ref="H172:H178" si="18">F172+G172</f>
        <v>4945.2</v>
      </c>
      <c r="I172" s="306" t="s">
        <v>1113</v>
      </c>
    </row>
    <row r="173" spans="1:9" s="2" customFormat="1" ht="15">
      <c r="A173" s="306" t="s">
        <v>1007</v>
      </c>
      <c r="B173" s="306" t="s">
        <v>1012</v>
      </c>
      <c r="C173" s="306" t="s">
        <v>997</v>
      </c>
      <c r="D173" s="306" t="s">
        <v>67</v>
      </c>
      <c r="E173" s="239" t="s">
        <v>1011</v>
      </c>
      <c r="F173" s="319">
        <v>5493.8</v>
      </c>
      <c r="G173" s="319">
        <v>0</v>
      </c>
      <c r="H173" s="319">
        <f t="shared" si="18"/>
        <v>5493.8</v>
      </c>
      <c r="I173" s="306" t="s">
        <v>1113</v>
      </c>
    </row>
    <row r="174" spans="1:9" s="2" customFormat="1" ht="15">
      <c r="A174" s="306" t="s">
        <v>868</v>
      </c>
      <c r="B174" s="306" t="s">
        <v>1013</v>
      </c>
      <c r="C174" s="306" t="s">
        <v>1014</v>
      </c>
      <c r="D174" s="306" t="s">
        <v>261</v>
      </c>
      <c r="E174" s="239" t="s">
        <v>1015</v>
      </c>
      <c r="F174" s="319">
        <v>5924.88</v>
      </c>
      <c r="G174" s="319">
        <v>0</v>
      </c>
      <c r="H174" s="319">
        <f t="shared" si="18"/>
        <v>5924.88</v>
      </c>
      <c r="I174" s="306" t="s">
        <v>1056</v>
      </c>
    </row>
    <row r="175" spans="1:9" s="2" customFormat="1" ht="15">
      <c r="A175" s="306" t="s">
        <v>850</v>
      </c>
      <c r="B175" s="306" t="s">
        <v>1016</v>
      </c>
      <c r="C175" s="306" t="s">
        <v>1017</v>
      </c>
      <c r="D175" s="306" t="s">
        <v>67</v>
      </c>
      <c r="E175" s="239" t="s">
        <v>1018</v>
      </c>
      <c r="F175" s="319">
        <v>4743.2</v>
      </c>
      <c r="G175" s="319">
        <v>0</v>
      </c>
      <c r="H175" s="319">
        <f t="shared" si="18"/>
        <v>4743.2</v>
      </c>
      <c r="I175" s="306" t="s">
        <v>1195</v>
      </c>
    </row>
    <row r="176" spans="1:9" s="2" customFormat="1" ht="15">
      <c r="A176" s="306" t="s">
        <v>1022</v>
      </c>
      <c r="B176" s="306" t="s">
        <v>1023</v>
      </c>
      <c r="C176" s="306" t="s">
        <v>1027</v>
      </c>
      <c r="D176" s="306" t="s">
        <v>67</v>
      </c>
      <c r="E176" s="239" t="s">
        <v>1024</v>
      </c>
      <c r="F176" s="319">
        <v>4331.45</v>
      </c>
      <c r="G176" s="319">
        <v>0</v>
      </c>
      <c r="H176" s="319">
        <f t="shared" si="18"/>
        <v>4331.45</v>
      </c>
      <c r="I176" s="306" t="s">
        <v>1153</v>
      </c>
    </row>
    <row r="177" spans="1:9" s="2" customFormat="1" ht="15">
      <c r="A177" s="306" t="s">
        <v>1025</v>
      </c>
      <c r="B177" s="306" t="s">
        <v>1026</v>
      </c>
      <c r="C177" s="306" t="s">
        <v>1028</v>
      </c>
      <c r="D177" s="306" t="s">
        <v>67</v>
      </c>
      <c r="E177" s="239" t="s">
        <v>998</v>
      </c>
      <c r="F177" s="319">
        <v>2313.3000000000002</v>
      </c>
      <c r="G177" s="319">
        <v>0</v>
      </c>
      <c r="H177" s="319">
        <f t="shared" si="18"/>
        <v>2313.3000000000002</v>
      </c>
      <c r="I177" s="306" t="s">
        <v>1156</v>
      </c>
    </row>
    <row r="178" spans="1:9" s="2" customFormat="1" ht="15">
      <c r="A178" s="306" t="s">
        <v>854</v>
      </c>
      <c r="B178" s="306" t="s">
        <v>1043</v>
      </c>
      <c r="C178" s="306" t="s">
        <v>1065</v>
      </c>
      <c r="D178" s="306" t="s">
        <v>67</v>
      </c>
      <c r="E178" s="239" t="s">
        <v>1044</v>
      </c>
      <c r="F178" s="319">
        <v>2585.6</v>
      </c>
      <c r="G178" s="319">
        <v>0</v>
      </c>
      <c r="H178" s="319">
        <f t="shared" si="18"/>
        <v>2585.6</v>
      </c>
      <c r="I178" s="306" t="s">
        <v>1150</v>
      </c>
    </row>
    <row r="179" spans="1:9" s="234" customFormat="1" ht="15">
      <c r="A179" s="237" t="s">
        <v>854</v>
      </c>
      <c r="B179" s="237" t="s">
        <v>1050</v>
      </c>
      <c r="C179" s="241" t="s">
        <v>1034</v>
      </c>
      <c r="D179" s="237" t="s">
        <v>830</v>
      </c>
      <c r="E179" s="239" t="s">
        <v>1053</v>
      </c>
      <c r="F179" s="268">
        <v>18394.400000000001</v>
      </c>
      <c r="G179" s="268">
        <f>F179*0.2</f>
        <v>3678.8800000000006</v>
      </c>
      <c r="H179" s="268">
        <f t="shared" ref="H179:H184" si="19">F179+G179</f>
        <v>22073.280000000002</v>
      </c>
      <c r="I179" s="306" t="s">
        <v>1252</v>
      </c>
    </row>
    <row r="180" spans="1:9" s="2" customFormat="1" ht="15">
      <c r="A180" s="306" t="s">
        <v>854</v>
      </c>
      <c r="B180" s="306" t="s">
        <v>1051</v>
      </c>
      <c r="C180" s="306" t="s">
        <v>1052</v>
      </c>
      <c r="D180" s="306" t="s">
        <v>585</v>
      </c>
      <c r="E180" s="239" t="s">
        <v>1053</v>
      </c>
      <c r="F180" s="319">
        <v>2236</v>
      </c>
      <c r="G180" s="268">
        <f>F180*0.2</f>
        <v>447.20000000000005</v>
      </c>
      <c r="H180" s="268">
        <f t="shared" si="19"/>
        <v>2683.2</v>
      </c>
      <c r="I180" s="306" t="s">
        <v>1250</v>
      </c>
    </row>
    <row r="181" spans="1:9" s="2" customFormat="1" ht="15">
      <c r="A181" s="306" t="s">
        <v>854</v>
      </c>
      <c r="B181" s="306" t="s">
        <v>1057</v>
      </c>
      <c r="C181" s="306" t="s">
        <v>1058</v>
      </c>
      <c r="D181" s="306" t="s">
        <v>121</v>
      </c>
      <c r="E181" s="239" t="s">
        <v>1053</v>
      </c>
      <c r="F181" s="319">
        <v>824.4</v>
      </c>
      <c r="G181" s="319">
        <f>F181*0.2</f>
        <v>164.88</v>
      </c>
      <c r="H181" s="268">
        <f t="shared" si="19"/>
        <v>989.28</v>
      </c>
      <c r="I181" s="325" t="s">
        <v>1298</v>
      </c>
    </row>
    <row r="182" spans="1:9" s="2" customFormat="1" ht="15">
      <c r="A182" s="306" t="s">
        <v>854</v>
      </c>
      <c r="B182" s="306" t="s">
        <v>1059</v>
      </c>
      <c r="C182" s="306" t="s">
        <v>1060</v>
      </c>
      <c r="D182" s="306" t="s">
        <v>970</v>
      </c>
      <c r="E182" s="239" t="s">
        <v>1053</v>
      </c>
      <c r="F182" s="319">
        <v>7783.84</v>
      </c>
      <c r="G182" s="319">
        <f>F182*0.2</f>
        <v>1556.768</v>
      </c>
      <c r="H182" s="268">
        <f t="shared" si="19"/>
        <v>9340.6080000000002</v>
      </c>
      <c r="I182" s="306" t="s">
        <v>1251</v>
      </c>
    </row>
    <row r="183" spans="1:9" s="2" customFormat="1" ht="15">
      <c r="A183" s="306" t="s">
        <v>854</v>
      </c>
      <c r="B183" s="306" t="s">
        <v>1061</v>
      </c>
      <c r="C183" s="306" t="s">
        <v>1060</v>
      </c>
      <c r="D183" s="306" t="s">
        <v>968</v>
      </c>
      <c r="E183" s="239" t="s">
        <v>1053</v>
      </c>
      <c r="F183" s="319">
        <v>1060.76</v>
      </c>
      <c r="G183" s="319">
        <f>F183*0.2</f>
        <v>212.15200000000002</v>
      </c>
      <c r="H183" s="268">
        <f t="shared" si="19"/>
        <v>1272.912</v>
      </c>
      <c r="I183" s="306" t="s">
        <v>1251</v>
      </c>
    </row>
    <row r="184" spans="1:9" s="2" customFormat="1" ht="15">
      <c r="A184" s="325" t="s">
        <v>854</v>
      </c>
      <c r="B184" s="325" t="s">
        <v>1062</v>
      </c>
      <c r="C184" s="325" t="s">
        <v>1063</v>
      </c>
      <c r="D184" s="325" t="s">
        <v>121</v>
      </c>
      <c r="E184" s="322" t="s">
        <v>1053</v>
      </c>
      <c r="F184" s="326">
        <v>273.60000000000002</v>
      </c>
      <c r="G184" s="326">
        <v>54.72</v>
      </c>
      <c r="H184" s="323">
        <f t="shared" si="19"/>
        <v>328.32000000000005</v>
      </c>
      <c r="I184" s="325" t="s">
        <v>1298</v>
      </c>
    </row>
    <row r="185" spans="1:9" s="3" customFormat="1" ht="16" customHeight="1">
      <c r="A185" s="492" t="s">
        <v>10</v>
      </c>
      <c r="B185" s="493"/>
      <c r="C185" s="493"/>
      <c r="D185" s="493"/>
      <c r="E185" s="494"/>
      <c r="F185" s="449">
        <f>SUM(F171:F184)</f>
        <v>64160.430000000008</v>
      </c>
      <c r="G185" s="449">
        <f>SUM(G171:G184)</f>
        <v>6114.6000000000013</v>
      </c>
      <c r="H185" s="449">
        <f>SUM(H171:H184)</f>
        <v>70275.030000000013</v>
      </c>
      <c r="I185" s="448"/>
    </row>
    <row r="186" spans="1:9" s="3" customFormat="1" ht="15" customHeight="1">
      <c r="A186" s="495" t="s">
        <v>18</v>
      </c>
      <c r="B186" s="496"/>
      <c r="C186" s="496"/>
      <c r="D186" s="496"/>
      <c r="E186" s="496"/>
      <c r="F186" s="496"/>
      <c r="G186" s="496"/>
      <c r="H186" s="496"/>
      <c r="I186" s="497"/>
    </row>
    <row r="187" spans="1:9" s="2" customFormat="1" ht="15">
      <c r="A187" s="450" t="s">
        <v>1074</v>
      </c>
      <c r="B187" s="450" t="s">
        <v>1077</v>
      </c>
      <c r="C187" s="450" t="s">
        <v>1075</v>
      </c>
      <c r="D187" s="450" t="s">
        <v>261</v>
      </c>
      <c r="E187" s="300" t="s">
        <v>1076</v>
      </c>
      <c r="F187" s="451">
        <v>7674.38</v>
      </c>
      <c r="G187" s="451">
        <v>0</v>
      </c>
      <c r="H187" s="451">
        <f>F187+G187</f>
        <v>7674.38</v>
      </c>
      <c r="I187" s="450" t="s">
        <v>1152</v>
      </c>
    </row>
    <row r="188" spans="1:9" s="2" customFormat="1" ht="15">
      <c r="A188" s="306" t="s">
        <v>1078</v>
      </c>
      <c r="B188" s="306" t="s">
        <v>1079</v>
      </c>
      <c r="C188" s="306" t="s">
        <v>1080</v>
      </c>
      <c r="D188" s="306" t="s">
        <v>67</v>
      </c>
      <c r="E188" s="239" t="s">
        <v>1081</v>
      </c>
      <c r="F188" s="319">
        <v>4606.8</v>
      </c>
      <c r="G188" s="319">
        <v>0</v>
      </c>
      <c r="H188" s="319">
        <f t="shared" ref="H188:H212" si="20">F188+G188</f>
        <v>4606.8</v>
      </c>
      <c r="I188" s="306" t="s">
        <v>1216</v>
      </c>
    </row>
    <row r="189" spans="1:9" s="2" customFormat="1" ht="15">
      <c r="A189" s="306" t="s">
        <v>1078</v>
      </c>
      <c r="B189" s="306" t="s">
        <v>1083</v>
      </c>
      <c r="C189" s="306" t="s">
        <v>1082</v>
      </c>
      <c r="D189" s="306" t="s">
        <v>67</v>
      </c>
      <c r="E189" s="239" t="s">
        <v>1081</v>
      </c>
      <c r="F189" s="319">
        <v>5156.8</v>
      </c>
      <c r="G189" s="319">
        <v>0</v>
      </c>
      <c r="H189" s="319">
        <f t="shared" si="20"/>
        <v>5156.8</v>
      </c>
      <c r="I189" s="306" t="s">
        <v>1216</v>
      </c>
    </row>
    <row r="190" spans="1:9" s="2" customFormat="1" ht="15">
      <c r="A190" s="306" t="s">
        <v>1078</v>
      </c>
      <c r="B190" s="306" t="s">
        <v>1084</v>
      </c>
      <c r="C190" s="306" t="s">
        <v>1085</v>
      </c>
      <c r="D190" s="306" t="s">
        <v>1086</v>
      </c>
      <c r="E190" s="239" t="s">
        <v>1066</v>
      </c>
      <c r="F190" s="319">
        <v>11776.66</v>
      </c>
      <c r="G190" s="319">
        <f>F190*0.2</f>
        <v>2355.3319999999999</v>
      </c>
      <c r="H190" s="319">
        <f t="shared" si="20"/>
        <v>14131.992</v>
      </c>
      <c r="I190" s="306" t="s">
        <v>1297</v>
      </c>
    </row>
    <row r="191" spans="1:9" s="53" customFormat="1" ht="15">
      <c r="A191" s="330" t="s">
        <v>1102</v>
      </c>
      <c r="B191" s="330" t="s">
        <v>1103</v>
      </c>
      <c r="C191" s="330" t="s">
        <v>1104</v>
      </c>
      <c r="D191" s="330" t="s">
        <v>585</v>
      </c>
      <c r="E191" s="274" t="s">
        <v>243</v>
      </c>
      <c r="F191" s="331">
        <v>-759.75</v>
      </c>
      <c r="G191" s="331">
        <v>-151.94999999999999</v>
      </c>
      <c r="H191" s="331">
        <f t="shared" si="20"/>
        <v>-911.7</v>
      </c>
      <c r="I191" s="330" t="s">
        <v>1154</v>
      </c>
    </row>
    <row r="192" spans="1:9" s="2" customFormat="1" ht="14" customHeight="1">
      <c r="A192" s="306" t="s">
        <v>1018</v>
      </c>
      <c r="B192" s="306" t="s">
        <v>1109</v>
      </c>
      <c r="C192" s="306" t="s">
        <v>1110</v>
      </c>
      <c r="D192" s="306" t="s">
        <v>67</v>
      </c>
      <c r="E192" s="239" t="s">
        <v>1111</v>
      </c>
      <c r="F192" s="319">
        <v>1821.6</v>
      </c>
      <c r="G192" s="319">
        <v>0</v>
      </c>
      <c r="H192" s="319">
        <f t="shared" si="20"/>
        <v>1821.6</v>
      </c>
      <c r="I192" s="306" t="s">
        <v>1265</v>
      </c>
    </row>
    <row r="193" spans="1:9" s="2" customFormat="1" ht="15">
      <c r="A193" s="306" t="s">
        <v>1122</v>
      </c>
      <c r="B193" s="306" t="s">
        <v>1125</v>
      </c>
      <c r="C193" s="306" t="s">
        <v>1123</v>
      </c>
      <c r="D193" s="306" t="s">
        <v>67</v>
      </c>
      <c r="E193" s="239" t="s">
        <v>1120</v>
      </c>
      <c r="F193" s="319">
        <v>4901.6000000000004</v>
      </c>
      <c r="G193" s="319">
        <v>0</v>
      </c>
      <c r="H193" s="319">
        <f t="shared" si="20"/>
        <v>4901.6000000000004</v>
      </c>
      <c r="I193" s="306" t="s">
        <v>1266</v>
      </c>
    </row>
    <row r="194" spans="1:9" s="53" customFormat="1" ht="15">
      <c r="A194" s="330" t="s">
        <v>1122</v>
      </c>
      <c r="B194" s="330" t="s">
        <v>1124</v>
      </c>
      <c r="C194" s="330" t="s">
        <v>771</v>
      </c>
      <c r="D194" s="330" t="s">
        <v>259</v>
      </c>
      <c r="E194" s="274" t="s">
        <v>243</v>
      </c>
      <c r="F194" s="331">
        <v>-913.7</v>
      </c>
      <c r="G194" s="331">
        <v>0</v>
      </c>
      <c r="H194" s="331">
        <f t="shared" si="20"/>
        <v>-913.7</v>
      </c>
      <c r="I194" s="330" t="s">
        <v>1194</v>
      </c>
    </row>
    <row r="195" spans="1:9" s="234" customFormat="1" ht="15">
      <c r="A195" s="237" t="s">
        <v>1126</v>
      </c>
      <c r="B195" s="237" t="s">
        <v>1131</v>
      </c>
      <c r="C195" s="241" t="s">
        <v>1119</v>
      </c>
      <c r="D195" s="237" t="s">
        <v>1086</v>
      </c>
      <c r="E195" s="239" t="s">
        <v>1066</v>
      </c>
      <c r="F195" s="268">
        <v>10450.33</v>
      </c>
      <c r="G195" s="268">
        <f>F195*0.2</f>
        <v>2090.0660000000003</v>
      </c>
      <c r="H195" s="319">
        <f t="shared" si="20"/>
        <v>12540.396000000001</v>
      </c>
      <c r="I195" s="306" t="s">
        <v>1297</v>
      </c>
    </row>
    <row r="196" spans="1:9" s="2" customFormat="1" ht="15">
      <c r="A196" s="306" t="s">
        <v>1126</v>
      </c>
      <c r="B196" s="306" t="s">
        <v>1132</v>
      </c>
      <c r="C196" s="306" t="s">
        <v>1133</v>
      </c>
      <c r="D196" s="306" t="s">
        <v>220</v>
      </c>
      <c r="E196" s="239" t="s">
        <v>1136</v>
      </c>
      <c r="F196" s="319">
        <v>13884.5</v>
      </c>
      <c r="G196" s="319">
        <v>0</v>
      </c>
      <c r="H196" s="319">
        <f t="shared" si="20"/>
        <v>13884.5</v>
      </c>
      <c r="I196" s="306" t="s">
        <v>1365</v>
      </c>
    </row>
    <row r="197" spans="1:9" s="2" customFormat="1" ht="15">
      <c r="A197" s="306" t="s">
        <v>993</v>
      </c>
      <c r="B197" s="306" t="s">
        <v>1140</v>
      </c>
      <c r="C197" s="306" t="s">
        <v>1142</v>
      </c>
      <c r="D197" s="306" t="s">
        <v>67</v>
      </c>
      <c r="E197" s="239" t="s">
        <v>1141</v>
      </c>
      <c r="F197" s="319">
        <v>1780</v>
      </c>
      <c r="G197" s="319">
        <v>0</v>
      </c>
      <c r="H197" s="319">
        <f t="shared" si="20"/>
        <v>1780</v>
      </c>
      <c r="I197" s="306" t="s">
        <v>1265</v>
      </c>
    </row>
    <row r="198" spans="1:9" s="2" customFormat="1" ht="15">
      <c r="A198" s="306" t="s">
        <v>993</v>
      </c>
      <c r="B198" s="306" t="s">
        <v>1146</v>
      </c>
      <c r="C198" s="306" t="s">
        <v>1143</v>
      </c>
      <c r="D198" s="306" t="s">
        <v>196</v>
      </c>
      <c r="E198" s="239" t="s">
        <v>1145</v>
      </c>
      <c r="F198" s="319">
        <v>2583.1999999999998</v>
      </c>
      <c r="G198" s="319">
        <f>F198*0.2</f>
        <v>516.64</v>
      </c>
      <c r="H198" s="319">
        <f t="shared" si="20"/>
        <v>3099.8399999999997</v>
      </c>
      <c r="I198" s="306" t="s">
        <v>1320</v>
      </c>
    </row>
    <row r="199" spans="1:9" s="2" customFormat="1" ht="15">
      <c r="A199" s="238" t="s">
        <v>1071</v>
      </c>
      <c r="B199" s="238" t="s">
        <v>1162</v>
      </c>
      <c r="C199" s="333" t="s">
        <v>1163</v>
      </c>
      <c r="D199" s="238" t="s">
        <v>67</v>
      </c>
      <c r="E199" s="239" t="s">
        <v>1089</v>
      </c>
      <c r="F199" s="268">
        <v>1843.2</v>
      </c>
      <c r="G199" s="268">
        <v>0</v>
      </c>
      <c r="H199" s="319">
        <f t="shared" si="20"/>
        <v>1843.2</v>
      </c>
      <c r="I199" s="238" t="s">
        <v>1295</v>
      </c>
    </row>
    <row r="200" spans="1:9" s="2" customFormat="1" ht="15">
      <c r="A200" s="320" t="s">
        <v>1071</v>
      </c>
      <c r="B200" s="320" t="s">
        <v>1167</v>
      </c>
      <c r="C200" s="321" t="s">
        <v>1168</v>
      </c>
      <c r="D200" s="320" t="s">
        <v>265</v>
      </c>
      <c r="E200" s="322" t="s">
        <v>1066</v>
      </c>
      <c r="F200" s="323">
        <v>1382.64</v>
      </c>
      <c r="G200" s="323">
        <f>F200*0.2</f>
        <v>276.52800000000002</v>
      </c>
      <c r="H200" s="319">
        <f t="shared" si="20"/>
        <v>1659.1680000000001</v>
      </c>
      <c r="I200" s="320" t="s">
        <v>1310</v>
      </c>
    </row>
    <row r="201" spans="1:9" s="2" customFormat="1" ht="15">
      <c r="A201" s="320" t="s">
        <v>1071</v>
      </c>
      <c r="B201" s="320" t="s">
        <v>1169</v>
      </c>
      <c r="C201" s="321" t="s">
        <v>1170</v>
      </c>
      <c r="D201" s="320" t="s">
        <v>261</v>
      </c>
      <c r="E201" s="322" t="s">
        <v>1053</v>
      </c>
      <c r="F201" s="323">
        <v>6491.52</v>
      </c>
      <c r="G201" s="323">
        <v>0</v>
      </c>
      <c r="H201" s="319">
        <f t="shared" si="20"/>
        <v>6491.52</v>
      </c>
      <c r="I201" s="320" t="s">
        <v>1233</v>
      </c>
    </row>
    <row r="202" spans="1:9" s="2" customFormat="1" ht="15">
      <c r="A202" s="320" t="s">
        <v>1071</v>
      </c>
      <c r="B202" s="320" t="s">
        <v>1172</v>
      </c>
      <c r="C202" s="321" t="s">
        <v>1171</v>
      </c>
      <c r="D202" s="320" t="s">
        <v>261</v>
      </c>
      <c r="E202" s="322" t="s">
        <v>1053</v>
      </c>
      <c r="F202" s="323">
        <v>5989.76</v>
      </c>
      <c r="G202" s="323">
        <v>0</v>
      </c>
      <c r="H202" s="319">
        <f t="shared" si="20"/>
        <v>5989.76</v>
      </c>
      <c r="I202" s="320" t="s">
        <v>1233</v>
      </c>
    </row>
    <row r="203" spans="1:9" s="2" customFormat="1" ht="15">
      <c r="A203" s="320" t="s">
        <v>1071</v>
      </c>
      <c r="B203" s="320" t="s">
        <v>1174</v>
      </c>
      <c r="C203" s="321" t="s">
        <v>1175</v>
      </c>
      <c r="D203" s="320" t="s">
        <v>126</v>
      </c>
      <c r="E203" s="322" t="s">
        <v>1177</v>
      </c>
      <c r="F203" s="323">
        <v>404</v>
      </c>
      <c r="G203" s="323">
        <f>F203*0.2</f>
        <v>80.800000000000011</v>
      </c>
      <c r="H203" s="319">
        <f>F203+G203</f>
        <v>484.8</v>
      </c>
      <c r="I203" s="320" t="s">
        <v>1351</v>
      </c>
    </row>
    <row r="204" spans="1:9" s="2" customFormat="1" ht="30">
      <c r="A204" s="320" t="s">
        <v>1071</v>
      </c>
      <c r="B204" s="320" t="s">
        <v>1176</v>
      </c>
      <c r="C204" s="321" t="s">
        <v>1203</v>
      </c>
      <c r="D204" s="320" t="s">
        <v>441</v>
      </c>
      <c r="E204" s="322" t="s">
        <v>1089</v>
      </c>
      <c r="F204" s="323">
        <v>900</v>
      </c>
      <c r="G204" s="323">
        <f>F204*0.2</f>
        <v>180</v>
      </c>
      <c r="H204" s="240">
        <f>F204+G204</f>
        <v>1080</v>
      </c>
      <c r="I204" s="320" t="s">
        <v>1296</v>
      </c>
    </row>
    <row r="205" spans="1:9" s="2" customFormat="1" ht="15">
      <c r="A205" s="320" t="s">
        <v>1071</v>
      </c>
      <c r="B205" s="320" t="s">
        <v>1178</v>
      </c>
      <c r="C205" s="321" t="s">
        <v>1179</v>
      </c>
      <c r="D205" s="320" t="s">
        <v>67</v>
      </c>
      <c r="E205" s="322" t="s">
        <v>1089</v>
      </c>
      <c r="F205" s="323">
        <v>5136.6000000000004</v>
      </c>
      <c r="G205" s="323">
        <v>0</v>
      </c>
      <c r="H205" s="319">
        <f>F205+G205</f>
        <v>5136.6000000000004</v>
      </c>
      <c r="I205" s="320" t="s">
        <v>1295</v>
      </c>
    </row>
    <row r="206" spans="1:9" s="2" customFormat="1" ht="15">
      <c r="A206" s="320" t="s">
        <v>1071</v>
      </c>
      <c r="B206" s="320" t="s">
        <v>1180</v>
      </c>
      <c r="C206" s="321" t="s">
        <v>1147</v>
      </c>
      <c r="D206" s="320" t="s">
        <v>830</v>
      </c>
      <c r="E206" s="322" t="s">
        <v>1145</v>
      </c>
      <c r="F206" s="323">
        <v>14824</v>
      </c>
      <c r="G206" s="323">
        <f t="shared" ref="G206:G212" si="21">F206*0.2</f>
        <v>2964.8</v>
      </c>
      <c r="H206" s="319">
        <f>F206+G206</f>
        <v>17788.8</v>
      </c>
      <c r="I206" s="320" t="s">
        <v>1394</v>
      </c>
    </row>
    <row r="207" spans="1:9" s="2" customFormat="1" ht="30">
      <c r="A207" s="320" t="s">
        <v>1071</v>
      </c>
      <c r="B207" s="320" t="s">
        <v>1198</v>
      </c>
      <c r="C207" s="321" t="s">
        <v>1199</v>
      </c>
      <c r="D207" s="320" t="s">
        <v>585</v>
      </c>
      <c r="E207" s="322" t="s">
        <v>1145</v>
      </c>
      <c r="F207" s="323">
        <v>9301</v>
      </c>
      <c r="G207" s="323">
        <f t="shared" si="21"/>
        <v>1860.2</v>
      </c>
      <c r="H207" s="240">
        <f t="shared" si="20"/>
        <v>11161.2</v>
      </c>
      <c r="I207" s="320" t="s">
        <v>1398</v>
      </c>
    </row>
    <row r="208" spans="1:9" s="2" customFormat="1" ht="15">
      <c r="A208" s="320" t="s">
        <v>1071</v>
      </c>
      <c r="B208" s="320" t="s">
        <v>1200</v>
      </c>
      <c r="C208" s="321" t="s">
        <v>1201</v>
      </c>
      <c r="D208" s="320" t="s">
        <v>121</v>
      </c>
      <c r="E208" s="322" t="s">
        <v>1145</v>
      </c>
      <c r="F208" s="323">
        <v>566.20000000000005</v>
      </c>
      <c r="G208" s="323">
        <f t="shared" si="21"/>
        <v>113.24000000000001</v>
      </c>
      <c r="H208" s="240">
        <f t="shared" si="20"/>
        <v>679.44</v>
      </c>
      <c r="I208" s="320" t="s">
        <v>1461</v>
      </c>
    </row>
    <row r="209" spans="1:9" s="2" customFormat="1" ht="15">
      <c r="A209" s="320" t="s">
        <v>1071</v>
      </c>
      <c r="B209" s="320" t="s">
        <v>1204</v>
      </c>
      <c r="C209" s="321" t="s">
        <v>1205</v>
      </c>
      <c r="D209" s="320" t="s">
        <v>1206</v>
      </c>
      <c r="E209" s="322" t="s">
        <v>1145</v>
      </c>
      <c r="F209" s="323">
        <v>1125.04</v>
      </c>
      <c r="G209" s="323">
        <f t="shared" si="21"/>
        <v>225.00800000000001</v>
      </c>
      <c r="H209" s="326">
        <f t="shared" si="20"/>
        <v>1350.048</v>
      </c>
      <c r="I209" s="320" t="s">
        <v>1321</v>
      </c>
    </row>
    <row r="210" spans="1:9" s="2" customFormat="1" ht="15">
      <c r="A210" s="320" t="s">
        <v>1071</v>
      </c>
      <c r="B210" s="320" t="s">
        <v>1207</v>
      </c>
      <c r="C210" s="321" t="s">
        <v>1205</v>
      </c>
      <c r="D210" s="320" t="s">
        <v>51</v>
      </c>
      <c r="E210" s="322" t="s">
        <v>1145</v>
      </c>
      <c r="F210" s="323">
        <v>6485.16</v>
      </c>
      <c r="G210" s="323">
        <f t="shared" si="21"/>
        <v>1297.0320000000002</v>
      </c>
      <c r="H210" s="326">
        <f t="shared" si="20"/>
        <v>7782.192</v>
      </c>
      <c r="I210" s="320" t="s">
        <v>1321</v>
      </c>
    </row>
    <row r="211" spans="1:9" s="2" customFormat="1" ht="15">
      <c r="A211" s="382" t="s">
        <v>1071</v>
      </c>
      <c r="B211" s="382" t="s">
        <v>1207</v>
      </c>
      <c r="C211" s="383" t="s">
        <v>1226</v>
      </c>
      <c r="D211" s="382" t="s">
        <v>1227</v>
      </c>
      <c r="E211" s="133" t="s">
        <v>1145</v>
      </c>
      <c r="F211" s="211">
        <v>500</v>
      </c>
      <c r="G211" s="211">
        <f t="shared" si="21"/>
        <v>100</v>
      </c>
      <c r="H211" s="233">
        <f t="shared" si="20"/>
        <v>600</v>
      </c>
      <c r="I211" s="382" t="s">
        <v>1321</v>
      </c>
    </row>
    <row r="212" spans="1:9" s="2" customFormat="1" ht="15">
      <c r="A212" s="320" t="s">
        <v>1071</v>
      </c>
      <c r="B212" s="320" t="s">
        <v>1228</v>
      </c>
      <c r="C212" s="321" t="s">
        <v>1229</v>
      </c>
      <c r="D212" s="320" t="s">
        <v>1230</v>
      </c>
      <c r="E212" s="322" t="s">
        <v>1145</v>
      </c>
      <c r="F212" s="323">
        <v>450</v>
      </c>
      <c r="G212" s="323">
        <f t="shared" si="21"/>
        <v>90</v>
      </c>
      <c r="H212" s="326">
        <f t="shared" si="20"/>
        <v>540</v>
      </c>
      <c r="I212" s="320" t="s">
        <v>1321</v>
      </c>
    </row>
    <row r="213" spans="1:9" s="3" customFormat="1" ht="16" customHeight="1">
      <c r="A213" s="492" t="s">
        <v>10</v>
      </c>
      <c r="B213" s="493"/>
      <c r="C213" s="493"/>
      <c r="D213" s="493"/>
      <c r="E213" s="494"/>
      <c r="F213" s="449">
        <f>SUM(F187:F212)</f>
        <v>118361.54</v>
      </c>
      <c r="G213" s="449">
        <f>SUM(G187:G212)</f>
        <v>11997.696</v>
      </c>
      <c r="H213" s="449">
        <f>SUM(H187:H212)</f>
        <v>130359.236</v>
      </c>
      <c r="I213" s="448"/>
    </row>
    <row r="214" spans="1:9" s="3" customFormat="1" ht="15" customHeight="1">
      <c r="A214" s="495" t="s">
        <v>19</v>
      </c>
      <c r="B214" s="496"/>
      <c r="C214" s="496"/>
      <c r="D214" s="496"/>
      <c r="E214" s="496"/>
      <c r="F214" s="496"/>
      <c r="G214" s="496"/>
      <c r="H214" s="496"/>
      <c r="I214" s="497"/>
    </row>
    <row r="215" spans="1:9" s="2" customFormat="1" ht="15">
      <c r="A215" s="450" t="s">
        <v>1234</v>
      </c>
      <c r="B215" s="450" t="s">
        <v>1236</v>
      </c>
      <c r="C215" s="450" t="s">
        <v>1235</v>
      </c>
      <c r="D215" s="450" t="s">
        <v>67</v>
      </c>
      <c r="E215" s="300" t="s">
        <v>1177</v>
      </c>
      <c r="F215" s="451">
        <v>4116</v>
      </c>
      <c r="G215" s="451">
        <v>0</v>
      </c>
      <c r="H215" s="451">
        <f>F215+G215</f>
        <v>4116</v>
      </c>
      <c r="I215" s="450" t="s">
        <v>1311</v>
      </c>
    </row>
    <row r="216" spans="1:9" s="2" customFormat="1" ht="15">
      <c r="A216" s="306" t="s">
        <v>1234</v>
      </c>
      <c r="B216" s="306" t="s">
        <v>1237</v>
      </c>
      <c r="C216" s="306" t="s">
        <v>1238</v>
      </c>
      <c r="D216" s="306" t="s">
        <v>67</v>
      </c>
      <c r="E216" s="239" t="s">
        <v>1177</v>
      </c>
      <c r="F216" s="319">
        <v>4158</v>
      </c>
      <c r="G216" s="319">
        <v>0</v>
      </c>
      <c r="H216" s="319">
        <v>4158</v>
      </c>
      <c r="I216" s="306" t="s">
        <v>1311</v>
      </c>
    </row>
    <row r="217" spans="1:9" s="2" customFormat="1" ht="15">
      <c r="A217" s="306" t="s">
        <v>1141</v>
      </c>
      <c r="B217" s="306" t="s">
        <v>1270</v>
      </c>
      <c r="C217" s="306" t="s">
        <v>1271</v>
      </c>
      <c r="D217" s="306" t="s">
        <v>1272</v>
      </c>
      <c r="E217" s="239" t="s">
        <v>1202</v>
      </c>
      <c r="F217" s="319">
        <v>9383.9</v>
      </c>
      <c r="G217" s="319">
        <f>F217*0.2</f>
        <v>1876.78</v>
      </c>
      <c r="H217" s="319">
        <f>F217+G217</f>
        <v>11260.68</v>
      </c>
      <c r="I217" s="306" t="s">
        <v>1395</v>
      </c>
    </row>
    <row r="218" spans="1:9" s="2" customFormat="1" ht="15">
      <c r="A218" s="306" t="s">
        <v>1141</v>
      </c>
      <c r="B218" s="306" t="s">
        <v>1273</v>
      </c>
      <c r="C218" s="306" t="s">
        <v>1274</v>
      </c>
      <c r="D218" s="306" t="s">
        <v>67</v>
      </c>
      <c r="E218" s="239" t="s">
        <v>1211</v>
      </c>
      <c r="F218" s="319">
        <v>2089.5</v>
      </c>
      <c r="G218" s="319">
        <v>0</v>
      </c>
      <c r="H218" s="319">
        <f>F218+G218</f>
        <v>2089.5</v>
      </c>
      <c r="I218" s="306" t="s">
        <v>1396</v>
      </c>
    </row>
    <row r="219" spans="1:9" s="2" customFormat="1" ht="15">
      <c r="A219" s="306" t="s">
        <v>1141</v>
      </c>
      <c r="B219" s="306" t="s">
        <v>1275</v>
      </c>
      <c r="C219" s="306" t="s">
        <v>1262</v>
      </c>
      <c r="D219" s="306" t="s">
        <v>67</v>
      </c>
      <c r="E219" s="239" t="s">
        <v>1211</v>
      </c>
      <c r="F219" s="319">
        <v>5056.8</v>
      </c>
      <c r="G219" s="319">
        <v>0</v>
      </c>
      <c r="H219" s="319">
        <f t="shared" ref="H219:H223" si="22">F219+G219</f>
        <v>5056.8</v>
      </c>
      <c r="I219" s="306" t="s">
        <v>1394</v>
      </c>
    </row>
    <row r="220" spans="1:9" s="2" customFormat="1" ht="15">
      <c r="A220" s="306" t="s">
        <v>1089</v>
      </c>
      <c r="B220" s="306" t="s">
        <v>1277</v>
      </c>
      <c r="C220" s="306" t="s">
        <v>1278</v>
      </c>
      <c r="D220" s="306" t="s">
        <v>67</v>
      </c>
      <c r="E220" s="239" t="s">
        <v>1202</v>
      </c>
      <c r="F220" s="319">
        <v>4929.6000000000004</v>
      </c>
      <c r="G220" s="319">
        <v>0</v>
      </c>
      <c r="H220" s="319">
        <f t="shared" si="22"/>
        <v>4929.6000000000004</v>
      </c>
      <c r="I220" s="306" t="s">
        <v>1396</v>
      </c>
    </row>
    <row r="221" spans="1:9" s="2" customFormat="1" ht="15">
      <c r="A221" s="306" t="s">
        <v>1066</v>
      </c>
      <c r="B221" s="306" t="s">
        <v>1287</v>
      </c>
      <c r="C221" s="306" t="s">
        <v>1288</v>
      </c>
      <c r="D221" s="306" t="s">
        <v>1206</v>
      </c>
      <c r="E221" s="239" t="s">
        <v>1224</v>
      </c>
      <c r="F221" s="319">
        <v>1757.82</v>
      </c>
      <c r="G221" s="319">
        <f>F221*0.2</f>
        <v>351.56400000000002</v>
      </c>
      <c r="H221" s="319">
        <f t="shared" si="22"/>
        <v>2109.384</v>
      </c>
      <c r="I221" s="306" t="s">
        <v>1469</v>
      </c>
    </row>
    <row r="222" spans="1:9" s="234" customFormat="1" ht="15">
      <c r="A222" s="237" t="s">
        <v>1066</v>
      </c>
      <c r="B222" s="237" t="s">
        <v>1289</v>
      </c>
      <c r="C222" s="241" t="s">
        <v>1288</v>
      </c>
      <c r="D222" s="306" t="s">
        <v>51</v>
      </c>
      <c r="E222" s="239" t="s">
        <v>1224</v>
      </c>
      <c r="F222" s="268">
        <v>3277.42</v>
      </c>
      <c r="G222" s="319">
        <f>F222*0.2</f>
        <v>655.48400000000004</v>
      </c>
      <c r="H222" s="319">
        <f t="shared" si="22"/>
        <v>3932.904</v>
      </c>
      <c r="I222" s="306" t="s">
        <v>1469</v>
      </c>
    </row>
    <row r="223" spans="1:9" s="2" customFormat="1" ht="16">
      <c r="A223" s="306" t="s">
        <v>1066</v>
      </c>
      <c r="B223" s="306" t="s">
        <v>1577</v>
      </c>
      <c r="C223" s="306" t="s">
        <v>1301</v>
      </c>
      <c r="D223" s="439" t="s">
        <v>585</v>
      </c>
      <c r="E223" s="239" t="s">
        <v>1224</v>
      </c>
      <c r="F223" s="319">
        <v>6544.75</v>
      </c>
      <c r="G223" s="319">
        <f>F223*0.2</f>
        <v>1308.95</v>
      </c>
      <c r="H223" s="319">
        <f t="shared" si="22"/>
        <v>7853.7</v>
      </c>
      <c r="I223" s="306" t="s">
        <v>1397</v>
      </c>
    </row>
    <row r="224" spans="1:9" s="2" customFormat="1" ht="15">
      <c r="A224" s="306" t="s">
        <v>1066</v>
      </c>
      <c r="B224" s="306" t="s">
        <v>1322</v>
      </c>
      <c r="C224" s="306" t="s">
        <v>1334</v>
      </c>
      <c r="D224" s="306" t="s">
        <v>62</v>
      </c>
      <c r="E224" s="239" t="s">
        <v>1224</v>
      </c>
      <c r="F224" s="319">
        <v>421.26</v>
      </c>
      <c r="G224" s="319">
        <v>0</v>
      </c>
      <c r="H224" s="319">
        <f t="shared" ref="H224:H233" si="23">F224+G224</f>
        <v>421.26</v>
      </c>
      <c r="I224" s="306" t="s">
        <v>1533</v>
      </c>
    </row>
    <row r="225" spans="1:9" s="2" customFormat="1" ht="15">
      <c r="A225" s="306" t="s">
        <v>1066</v>
      </c>
      <c r="B225" s="306" t="s">
        <v>1323</v>
      </c>
      <c r="C225" s="306" t="s">
        <v>1324</v>
      </c>
      <c r="D225" s="306" t="s">
        <v>1230</v>
      </c>
      <c r="E225" s="239" t="s">
        <v>1325</v>
      </c>
      <c r="F225" s="319">
        <v>640</v>
      </c>
      <c r="G225" s="319">
        <f>F225*0.2</f>
        <v>128</v>
      </c>
      <c r="H225" s="319">
        <f t="shared" si="23"/>
        <v>768</v>
      </c>
      <c r="I225" s="306" t="s">
        <v>1469</v>
      </c>
    </row>
    <row r="226" spans="1:9" s="2" customFormat="1" ht="15">
      <c r="A226" s="306" t="s">
        <v>1066</v>
      </c>
      <c r="B226" s="306" t="s">
        <v>1326</v>
      </c>
      <c r="C226" s="306" t="s">
        <v>1308</v>
      </c>
      <c r="D226" s="306" t="s">
        <v>830</v>
      </c>
      <c r="E226" s="239" t="s">
        <v>1325</v>
      </c>
      <c r="F226" s="319">
        <v>16478.32</v>
      </c>
      <c r="G226" s="319">
        <f>F226*0.2</f>
        <v>3295.6640000000002</v>
      </c>
      <c r="H226" s="319">
        <f t="shared" si="23"/>
        <v>19773.984</v>
      </c>
      <c r="I226" s="306" t="s">
        <v>1470</v>
      </c>
    </row>
    <row r="227" spans="1:9" s="2" customFormat="1" ht="15">
      <c r="A227" s="306" t="s">
        <v>1066</v>
      </c>
      <c r="B227" s="306" t="s">
        <v>1327</v>
      </c>
      <c r="C227" s="306" t="s">
        <v>1303</v>
      </c>
      <c r="D227" s="306" t="s">
        <v>67</v>
      </c>
      <c r="E227" s="239" t="s">
        <v>1328</v>
      </c>
      <c r="F227" s="319">
        <v>4833.2</v>
      </c>
      <c r="G227" s="319">
        <v>0</v>
      </c>
      <c r="H227" s="319">
        <f t="shared" si="23"/>
        <v>4833.2</v>
      </c>
      <c r="I227" s="306" t="s">
        <v>1396</v>
      </c>
    </row>
    <row r="228" spans="1:9" s="2" customFormat="1" ht="15">
      <c r="A228" s="306" t="s">
        <v>1066</v>
      </c>
      <c r="B228" s="306" t="s">
        <v>1330</v>
      </c>
      <c r="C228" s="306" t="s">
        <v>1329</v>
      </c>
      <c r="D228" s="306" t="s">
        <v>196</v>
      </c>
      <c r="E228" s="239" t="s">
        <v>1224</v>
      </c>
      <c r="F228" s="319">
        <v>3151.05</v>
      </c>
      <c r="G228" s="319">
        <f>F228*0.2</f>
        <v>630.21</v>
      </c>
      <c r="H228" s="319">
        <f t="shared" si="23"/>
        <v>3781.26</v>
      </c>
      <c r="I228" s="306" t="s">
        <v>1460</v>
      </c>
    </row>
    <row r="229" spans="1:9" s="2" customFormat="1" ht="15">
      <c r="A229" s="306" t="s">
        <v>1066</v>
      </c>
      <c r="B229" s="306" t="s">
        <v>1335</v>
      </c>
      <c r="C229" s="306" t="s">
        <v>1336</v>
      </c>
      <c r="D229" s="306" t="s">
        <v>62</v>
      </c>
      <c r="E229" s="239" t="s">
        <v>1224</v>
      </c>
      <c r="F229" s="319">
        <v>700.84</v>
      </c>
      <c r="G229" s="319">
        <v>0</v>
      </c>
      <c r="H229" s="319">
        <f t="shared" si="23"/>
        <v>700.84</v>
      </c>
      <c r="I229" s="306" t="s">
        <v>1533</v>
      </c>
    </row>
    <row r="230" spans="1:9" s="50" customFormat="1" ht="15">
      <c r="A230" s="238" t="s">
        <v>1066</v>
      </c>
      <c r="B230" s="238" t="s">
        <v>1337</v>
      </c>
      <c r="C230" s="333" t="s">
        <v>1334</v>
      </c>
      <c r="D230" s="238" t="s">
        <v>1227</v>
      </c>
      <c r="E230" s="239" t="s">
        <v>1224</v>
      </c>
      <c r="F230" s="268">
        <v>500</v>
      </c>
      <c r="G230" s="268">
        <f>F230*0.2</f>
        <v>100</v>
      </c>
      <c r="H230" s="319">
        <f t="shared" si="23"/>
        <v>600</v>
      </c>
      <c r="I230" s="238" t="s">
        <v>1469</v>
      </c>
    </row>
    <row r="231" spans="1:9" s="50" customFormat="1" ht="15">
      <c r="A231" s="238" t="s">
        <v>1066</v>
      </c>
      <c r="B231" s="238" t="s">
        <v>1339</v>
      </c>
      <c r="C231" s="333" t="s">
        <v>1338</v>
      </c>
      <c r="D231" s="238" t="s">
        <v>1230</v>
      </c>
      <c r="E231" s="239" t="s">
        <v>1224</v>
      </c>
      <c r="F231" s="268">
        <v>900</v>
      </c>
      <c r="G231" s="268">
        <f>F231*0.2</f>
        <v>180</v>
      </c>
      <c r="H231" s="319">
        <f t="shared" si="23"/>
        <v>1080</v>
      </c>
      <c r="I231" s="238" t="s">
        <v>1469</v>
      </c>
    </row>
    <row r="232" spans="1:9" s="50" customFormat="1" ht="15">
      <c r="A232" s="238" t="s">
        <v>1066</v>
      </c>
      <c r="B232" s="238" t="s">
        <v>1340</v>
      </c>
      <c r="C232" s="333" t="s">
        <v>1341</v>
      </c>
      <c r="D232" s="238" t="s">
        <v>121</v>
      </c>
      <c r="E232" s="239" t="s">
        <v>1342</v>
      </c>
      <c r="F232" s="268">
        <v>922.4</v>
      </c>
      <c r="G232" s="268">
        <f>F232*0.2</f>
        <v>184.48000000000002</v>
      </c>
      <c r="H232" s="319">
        <f t="shared" si="23"/>
        <v>1106.8800000000001</v>
      </c>
      <c r="I232" s="238" t="s">
        <v>1519</v>
      </c>
    </row>
    <row r="233" spans="1:9" s="50" customFormat="1" ht="15">
      <c r="A233" s="238" t="s">
        <v>1066</v>
      </c>
      <c r="B233" s="238" t="s">
        <v>1343</v>
      </c>
      <c r="C233" s="333" t="s">
        <v>1344</v>
      </c>
      <c r="D233" s="238" t="s">
        <v>1206</v>
      </c>
      <c r="E233" s="239" t="s">
        <v>1224</v>
      </c>
      <c r="F233" s="268">
        <v>250</v>
      </c>
      <c r="G233" s="268">
        <f>F233*0.2</f>
        <v>50</v>
      </c>
      <c r="H233" s="268">
        <f t="shared" si="23"/>
        <v>300</v>
      </c>
      <c r="I233" s="238" t="s">
        <v>1469</v>
      </c>
    </row>
    <row r="234" spans="1:9" s="3" customFormat="1" ht="16" customHeight="1">
      <c r="A234" s="492" t="s">
        <v>10</v>
      </c>
      <c r="B234" s="493"/>
      <c r="C234" s="493"/>
      <c r="D234" s="493"/>
      <c r="E234" s="494"/>
      <c r="F234" s="449">
        <f>SUM(F215:F233)</f>
        <v>70110.859999999986</v>
      </c>
      <c r="G234" s="449">
        <f>SUM(G215:G233)</f>
        <v>8761.1320000000014</v>
      </c>
      <c r="H234" s="449">
        <f>SUM(H215:H233)</f>
        <v>78871.991999999998</v>
      </c>
      <c r="I234" s="448"/>
    </row>
    <row r="235" spans="1:9" s="3" customFormat="1" ht="15" customHeight="1">
      <c r="A235" s="495" t="s">
        <v>20</v>
      </c>
      <c r="B235" s="496"/>
      <c r="C235" s="496"/>
      <c r="D235" s="496"/>
      <c r="E235" s="496"/>
      <c r="F235" s="496"/>
      <c r="G235" s="496"/>
      <c r="H235" s="496"/>
      <c r="I235" s="497"/>
    </row>
    <row r="236" spans="1:9" s="2" customFormat="1" ht="15">
      <c r="A236" s="450" t="s">
        <v>1243</v>
      </c>
      <c r="B236" s="450" t="s">
        <v>1352</v>
      </c>
      <c r="C236" s="450" t="s">
        <v>1353</v>
      </c>
      <c r="D236" s="450" t="s">
        <v>1354</v>
      </c>
      <c r="E236" s="300" t="s">
        <v>113</v>
      </c>
      <c r="F236" s="451">
        <v>15685.25</v>
      </c>
      <c r="G236" s="451">
        <v>0</v>
      </c>
      <c r="H236" s="451">
        <f t="shared" ref="H236:H244" si="24">F236+G236</f>
        <v>15685.25</v>
      </c>
      <c r="I236" s="450" t="s">
        <v>1566</v>
      </c>
    </row>
    <row r="237" spans="1:9" s="50" customFormat="1" ht="15">
      <c r="A237" s="238" t="s">
        <v>1243</v>
      </c>
      <c r="B237" s="238" t="s">
        <v>1355</v>
      </c>
      <c r="C237" s="333" t="s">
        <v>1356</v>
      </c>
      <c r="D237" s="238" t="s">
        <v>1272</v>
      </c>
      <c r="E237" s="239" t="s">
        <v>1357</v>
      </c>
      <c r="F237" s="268">
        <v>11130.75</v>
      </c>
      <c r="G237" s="268">
        <v>2226.15</v>
      </c>
      <c r="H237" s="319">
        <f t="shared" si="24"/>
        <v>13356.9</v>
      </c>
      <c r="I237" s="238" t="s">
        <v>1520</v>
      </c>
    </row>
    <row r="238" spans="1:9" s="2" customFormat="1" ht="15">
      <c r="A238" s="306" t="s">
        <v>1243</v>
      </c>
      <c r="B238" s="306" t="s">
        <v>1358</v>
      </c>
      <c r="C238" s="306" t="s">
        <v>1359</v>
      </c>
      <c r="D238" s="306" t="s">
        <v>261</v>
      </c>
      <c r="E238" s="239" t="s">
        <v>1360</v>
      </c>
      <c r="F238" s="319">
        <v>6606.57</v>
      </c>
      <c r="G238" s="319">
        <v>0</v>
      </c>
      <c r="H238" s="319">
        <f t="shared" si="24"/>
        <v>6606.57</v>
      </c>
      <c r="I238" s="306" t="s">
        <v>1434</v>
      </c>
    </row>
    <row r="239" spans="1:9" s="2" customFormat="1" ht="15">
      <c r="A239" s="306" t="s">
        <v>1243</v>
      </c>
      <c r="B239" s="306" t="s">
        <v>1361</v>
      </c>
      <c r="C239" s="306" t="s">
        <v>1318</v>
      </c>
      <c r="D239" s="306" t="s">
        <v>67</v>
      </c>
      <c r="E239" s="239" t="s">
        <v>1362</v>
      </c>
      <c r="F239" s="319">
        <v>4071.6</v>
      </c>
      <c r="G239" s="319">
        <v>0</v>
      </c>
      <c r="H239" s="319">
        <f t="shared" si="24"/>
        <v>4071.6</v>
      </c>
      <c r="I239" s="306" t="s">
        <v>1473</v>
      </c>
    </row>
    <row r="240" spans="1:9" s="53" customFormat="1" ht="15">
      <c r="A240" s="330" t="s">
        <v>1136</v>
      </c>
      <c r="B240" s="330" t="s">
        <v>1366</v>
      </c>
      <c r="C240" s="330" t="s">
        <v>1367</v>
      </c>
      <c r="D240" s="330" t="s">
        <v>585</v>
      </c>
      <c r="E240" s="274" t="s">
        <v>579</v>
      </c>
      <c r="F240" s="331">
        <v>-6544.75</v>
      </c>
      <c r="G240" s="331">
        <f>F240*0.2</f>
        <v>-1308.95</v>
      </c>
      <c r="H240" s="331">
        <f t="shared" si="24"/>
        <v>-7853.7</v>
      </c>
      <c r="I240" s="330" t="s">
        <v>1368</v>
      </c>
    </row>
    <row r="241" spans="1:9" s="2" customFormat="1" ht="15">
      <c r="A241" s="306" t="s">
        <v>1136</v>
      </c>
      <c r="B241" s="306" t="s">
        <v>1369</v>
      </c>
      <c r="C241" s="306" t="s">
        <v>1301</v>
      </c>
      <c r="D241" s="306" t="s">
        <v>585</v>
      </c>
      <c r="E241" s="239" t="s">
        <v>1224</v>
      </c>
      <c r="F241" s="319">
        <v>5644.75</v>
      </c>
      <c r="G241" s="319">
        <f>F241*0.2</f>
        <v>1128.95</v>
      </c>
      <c r="H241" s="319">
        <f t="shared" si="24"/>
        <v>6773.7</v>
      </c>
      <c r="I241" s="306" t="s">
        <v>1470</v>
      </c>
    </row>
    <row r="242" spans="1:9" s="53" customFormat="1" ht="15">
      <c r="A242" s="330" t="s">
        <v>1136</v>
      </c>
      <c r="B242" s="330" t="s">
        <v>1370</v>
      </c>
      <c r="C242" s="330" t="s">
        <v>1371</v>
      </c>
      <c r="D242" s="330" t="s">
        <v>585</v>
      </c>
      <c r="E242" s="274" t="s">
        <v>243</v>
      </c>
      <c r="F242" s="331">
        <v>-9301</v>
      </c>
      <c r="G242" s="331">
        <f>F242*0.2</f>
        <v>-1860.2</v>
      </c>
      <c r="H242" s="331">
        <f t="shared" si="24"/>
        <v>-11161.2</v>
      </c>
      <c r="I242" s="330" t="s">
        <v>1372</v>
      </c>
    </row>
    <row r="243" spans="1:9" s="2" customFormat="1" ht="30">
      <c r="A243" s="237" t="s">
        <v>1136</v>
      </c>
      <c r="B243" s="237" t="s">
        <v>1373</v>
      </c>
      <c r="C243" s="321" t="s">
        <v>1199</v>
      </c>
      <c r="D243" s="238" t="s">
        <v>585</v>
      </c>
      <c r="E243" s="239" t="s">
        <v>1145</v>
      </c>
      <c r="F243" s="268">
        <v>8748.25</v>
      </c>
      <c r="G243" s="268">
        <f>F243*0.2</f>
        <v>1749.65</v>
      </c>
      <c r="H243" s="268">
        <f t="shared" si="24"/>
        <v>10497.9</v>
      </c>
      <c r="I243" s="237" t="s">
        <v>1399</v>
      </c>
    </row>
    <row r="244" spans="1:9" s="234" customFormat="1" ht="15">
      <c r="A244" s="237" t="s">
        <v>1376</v>
      </c>
      <c r="B244" s="237" t="s">
        <v>1377</v>
      </c>
      <c r="C244" s="241" t="s">
        <v>1379</v>
      </c>
      <c r="D244" s="237" t="s">
        <v>67</v>
      </c>
      <c r="E244" s="239" t="s">
        <v>1378</v>
      </c>
      <c r="F244" s="268">
        <v>3780</v>
      </c>
      <c r="G244" s="319">
        <v>0</v>
      </c>
      <c r="H244" s="268">
        <f t="shared" si="24"/>
        <v>3780</v>
      </c>
      <c r="I244" s="306" t="s">
        <v>1495</v>
      </c>
    </row>
    <row r="245" spans="1:9" s="2" customFormat="1" ht="15">
      <c r="A245" s="306" t="s">
        <v>1384</v>
      </c>
      <c r="B245" s="306" t="s">
        <v>1385</v>
      </c>
      <c r="C245" s="306" t="s">
        <v>1430</v>
      </c>
      <c r="D245" s="306" t="s">
        <v>67</v>
      </c>
      <c r="E245" s="239" t="s">
        <v>1387</v>
      </c>
      <c r="F245" s="319">
        <v>685.8</v>
      </c>
      <c r="G245" s="319">
        <v>0</v>
      </c>
      <c r="H245" s="319">
        <f>SUM(F245:G245)</f>
        <v>685.8</v>
      </c>
      <c r="I245" s="306" t="s">
        <v>1496</v>
      </c>
    </row>
    <row r="246" spans="1:9" s="2" customFormat="1" ht="15">
      <c r="A246" s="306" t="s">
        <v>1202</v>
      </c>
      <c r="B246" s="306" t="s">
        <v>1409</v>
      </c>
      <c r="C246" s="306" t="s">
        <v>1410</v>
      </c>
      <c r="D246" s="306" t="s">
        <v>51</v>
      </c>
      <c r="E246" s="239" t="s">
        <v>1437</v>
      </c>
      <c r="F246" s="319">
        <v>6221.18</v>
      </c>
      <c r="G246" s="319">
        <f>F246*0.2</f>
        <v>1244.2360000000001</v>
      </c>
      <c r="H246" s="319">
        <f t="shared" ref="H246:H251" si="25">SUM(F246:G246)</f>
        <v>7465.4160000000002</v>
      </c>
      <c r="I246" s="306" t="s">
        <v>1567</v>
      </c>
    </row>
    <row r="247" spans="1:9" s="2" customFormat="1" ht="15">
      <c r="A247" s="306" t="s">
        <v>1202</v>
      </c>
      <c r="B247" s="306" t="s">
        <v>1411</v>
      </c>
      <c r="C247" s="306" t="s">
        <v>1410</v>
      </c>
      <c r="D247" s="306" t="s">
        <v>1206</v>
      </c>
      <c r="E247" s="239" t="s">
        <v>1437</v>
      </c>
      <c r="F247" s="319">
        <v>981.88</v>
      </c>
      <c r="G247" s="319">
        <f>F247*0.2</f>
        <v>196.376</v>
      </c>
      <c r="H247" s="319">
        <f t="shared" si="25"/>
        <v>1178.2560000000001</v>
      </c>
      <c r="I247" s="306" t="s">
        <v>1567</v>
      </c>
    </row>
    <row r="248" spans="1:9" s="2" customFormat="1" ht="15">
      <c r="A248" s="238" t="s">
        <v>1202</v>
      </c>
      <c r="B248" s="238" t="s">
        <v>1412</v>
      </c>
      <c r="C248" s="333" t="s">
        <v>1393</v>
      </c>
      <c r="D248" s="238" t="s">
        <v>867</v>
      </c>
      <c r="E248" s="239" t="s">
        <v>1284</v>
      </c>
      <c r="F248" s="268">
        <v>3855.35</v>
      </c>
      <c r="G248" s="319">
        <v>0</v>
      </c>
      <c r="H248" s="319">
        <f t="shared" si="25"/>
        <v>3855.35</v>
      </c>
      <c r="I248" s="238" t="s">
        <v>1533</v>
      </c>
    </row>
    <row r="249" spans="1:9" s="2" customFormat="1" ht="15">
      <c r="A249" s="320" t="s">
        <v>1202</v>
      </c>
      <c r="B249" s="320" t="s">
        <v>1413</v>
      </c>
      <c r="C249" s="321" t="s">
        <v>1414</v>
      </c>
      <c r="D249" s="320" t="s">
        <v>585</v>
      </c>
      <c r="E249" s="322" t="s">
        <v>1437</v>
      </c>
      <c r="F249" s="323">
        <v>5412.75</v>
      </c>
      <c r="G249" s="319">
        <f>F249*0.2</f>
        <v>1082.55</v>
      </c>
      <c r="H249" s="319">
        <f t="shared" si="25"/>
        <v>6495.3</v>
      </c>
      <c r="I249" s="320" t="s">
        <v>1538</v>
      </c>
    </row>
    <row r="250" spans="1:9" s="2" customFormat="1" ht="15">
      <c r="A250" s="320" t="s">
        <v>1202</v>
      </c>
      <c r="B250" s="320" t="s">
        <v>1415</v>
      </c>
      <c r="C250" s="321" t="s">
        <v>1416</v>
      </c>
      <c r="D250" s="320" t="s">
        <v>196</v>
      </c>
      <c r="E250" s="322" t="s">
        <v>1437</v>
      </c>
      <c r="F250" s="323">
        <v>600</v>
      </c>
      <c r="G250" s="319">
        <f>F250*0.2</f>
        <v>120</v>
      </c>
      <c r="H250" s="319">
        <f t="shared" si="25"/>
        <v>720</v>
      </c>
      <c r="I250" s="238" t="s">
        <v>1549</v>
      </c>
    </row>
    <row r="251" spans="1:9" s="2" customFormat="1" ht="15">
      <c r="A251" s="320" t="s">
        <v>1202</v>
      </c>
      <c r="B251" s="320" t="s">
        <v>1418</v>
      </c>
      <c r="C251" s="321" t="s">
        <v>1446</v>
      </c>
      <c r="D251" s="320" t="s">
        <v>1417</v>
      </c>
      <c r="E251" s="322" t="s">
        <v>1437</v>
      </c>
      <c r="F251" s="323">
        <v>1150</v>
      </c>
      <c r="G251" s="319">
        <f>F251*0.2</f>
        <v>230</v>
      </c>
      <c r="H251" s="268">
        <f t="shared" si="25"/>
        <v>1380</v>
      </c>
      <c r="I251" s="320" t="s">
        <v>1584</v>
      </c>
    </row>
    <row r="252" spans="1:9" s="2" customFormat="1" ht="15">
      <c r="A252" s="320" t="s">
        <v>1202</v>
      </c>
      <c r="B252" s="320" t="s">
        <v>1419</v>
      </c>
      <c r="C252" s="321" t="s">
        <v>1420</v>
      </c>
      <c r="D252" s="320" t="s">
        <v>830</v>
      </c>
      <c r="E252" s="322" t="s">
        <v>1333</v>
      </c>
      <c r="F252" s="323">
        <v>15782.72</v>
      </c>
      <c r="G252" s="319">
        <f>F252*0.2</f>
        <v>3156.5439999999999</v>
      </c>
      <c r="H252" s="268">
        <f>F252+G252</f>
        <v>18939.263999999999</v>
      </c>
      <c r="I252" s="320" t="s">
        <v>1537</v>
      </c>
    </row>
    <row r="253" spans="1:9" s="3" customFormat="1" ht="16" customHeight="1">
      <c r="A253" s="492" t="s">
        <v>10</v>
      </c>
      <c r="B253" s="493"/>
      <c r="C253" s="493"/>
      <c r="D253" s="493"/>
      <c r="E253" s="494"/>
      <c r="F253" s="449">
        <f>SUM(F236:F252)</f>
        <v>74511.099999999991</v>
      </c>
      <c r="G253" s="449">
        <f>SUM(G236:G252)</f>
        <v>7965.3060000000005</v>
      </c>
      <c r="H253" s="449">
        <f>SUM(H236:H252)</f>
        <v>82476.406000000003</v>
      </c>
      <c r="I253" s="448"/>
    </row>
    <row r="254" spans="1:9" s="3" customFormat="1" ht="15" customHeight="1">
      <c r="A254" s="495" t="s">
        <v>21</v>
      </c>
      <c r="B254" s="496"/>
      <c r="C254" s="496"/>
      <c r="D254" s="496"/>
      <c r="E254" s="496"/>
      <c r="F254" s="496"/>
      <c r="G254" s="496"/>
      <c r="H254" s="496"/>
      <c r="I254" s="497"/>
    </row>
    <row r="255" spans="1:9" s="2" customFormat="1" ht="15">
      <c r="A255" s="450" t="s">
        <v>1428</v>
      </c>
      <c r="B255" s="450" t="s">
        <v>1429</v>
      </c>
      <c r="C255" s="450" t="s">
        <v>1386</v>
      </c>
      <c r="D255" s="450" t="s">
        <v>67</v>
      </c>
      <c r="E255" s="300" t="s">
        <v>1431</v>
      </c>
      <c r="F255" s="451">
        <v>3876</v>
      </c>
      <c r="G255" s="451">
        <v>0</v>
      </c>
      <c r="H255" s="451">
        <f>SUM(F255:G255)</f>
        <v>3876</v>
      </c>
      <c r="I255" s="450" t="s">
        <v>1520</v>
      </c>
    </row>
    <row r="256" spans="1:9" s="2" customFormat="1" ht="15">
      <c r="A256" s="306" t="s">
        <v>1428</v>
      </c>
      <c r="B256" s="306" t="s">
        <v>1432</v>
      </c>
      <c r="C256" s="306" t="s">
        <v>1433</v>
      </c>
      <c r="D256" s="306" t="s">
        <v>67</v>
      </c>
      <c r="E256" s="239" t="s">
        <v>1431</v>
      </c>
      <c r="F256" s="319">
        <v>3957.2</v>
      </c>
      <c r="G256" s="319">
        <v>0</v>
      </c>
      <c r="H256" s="319">
        <f>SUM(F256:G256)</f>
        <v>3957.2</v>
      </c>
      <c r="I256" s="306" t="s">
        <v>1520</v>
      </c>
    </row>
    <row r="257" spans="1:9" s="2" customFormat="1" ht="15">
      <c r="A257" s="306" t="s">
        <v>1438</v>
      </c>
      <c r="B257" s="306" t="s">
        <v>1439</v>
      </c>
      <c r="C257" s="306" t="s">
        <v>1440</v>
      </c>
      <c r="D257" s="306" t="s">
        <v>1407</v>
      </c>
      <c r="E257" s="239" t="s">
        <v>1471</v>
      </c>
      <c r="F257" s="319">
        <v>53.2</v>
      </c>
      <c r="G257" s="319">
        <f>F257*0.2</f>
        <v>10.64</v>
      </c>
      <c r="H257" s="319">
        <f>F257+G257</f>
        <v>63.84</v>
      </c>
      <c r="I257" s="306" t="s">
        <v>1570</v>
      </c>
    </row>
    <row r="258" spans="1:9" s="53" customFormat="1" ht="15">
      <c r="A258" s="330" t="s">
        <v>1448</v>
      </c>
      <c r="B258" s="330" t="s">
        <v>1449</v>
      </c>
      <c r="C258" s="330" t="s">
        <v>1451</v>
      </c>
      <c r="D258" s="330" t="s">
        <v>585</v>
      </c>
      <c r="E258" s="274" t="s">
        <v>243</v>
      </c>
      <c r="F258" s="331">
        <v>-5412.75</v>
      </c>
      <c r="G258" s="331">
        <f>F258*0.2</f>
        <v>-1082.55</v>
      </c>
      <c r="H258" s="331">
        <f t="shared" ref="H258:H266" si="26">F258+G258</f>
        <v>-6495.3</v>
      </c>
      <c r="I258" s="330"/>
    </row>
    <row r="259" spans="1:9" s="2" customFormat="1" ht="15">
      <c r="A259" s="306" t="s">
        <v>1448</v>
      </c>
      <c r="B259" s="306" t="s">
        <v>1450</v>
      </c>
      <c r="C259" s="306" t="s">
        <v>1452</v>
      </c>
      <c r="D259" s="306" t="s">
        <v>585</v>
      </c>
      <c r="E259" s="239" t="s">
        <v>1437</v>
      </c>
      <c r="F259" s="319">
        <v>4590.75</v>
      </c>
      <c r="G259" s="319">
        <f>F259*0.2</f>
        <v>918.15000000000009</v>
      </c>
      <c r="H259" s="319">
        <f t="shared" si="26"/>
        <v>5508.9</v>
      </c>
      <c r="I259" s="306" t="s">
        <v>1539</v>
      </c>
    </row>
    <row r="260" spans="1:9" s="2" customFormat="1" ht="15">
      <c r="A260" s="306" t="s">
        <v>1224</v>
      </c>
      <c r="B260" s="306" t="s">
        <v>1455</v>
      </c>
      <c r="C260" s="306" t="s">
        <v>1456</v>
      </c>
      <c r="D260" s="306" t="s">
        <v>67</v>
      </c>
      <c r="E260" s="239" t="s">
        <v>1437</v>
      </c>
      <c r="F260" s="319">
        <v>3930.5</v>
      </c>
      <c r="G260" s="319">
        <v>0</v>
      </c>
      <c r="H260" s="319">
        <f t="shared" si="26"/>
        <v>3930.5</v>
      </c>
      <c r="I260" s="306" t="s">
        <v>1534</v>
      </c>
    </row>
    <row r="261" spans="1:9" s="2" customFormat="1" ht="15">
      <c r="A261" s="306" t="s">
        <v>1319</v>
      </c>
      <c r="B261" s="306" t="s">
        <v>1475</v>
      </c>
      <c r="C261" s="306" t="s">
        <v>1476</v>
      </c>
      <c r="D261" s="306" t="s">
        <v>830</v>
      </c>
      <c r="E261" s="239" t="s">
        <v>1482</v>
      </c>
      <c r="F261" s="319">
        <v>15798.26</v>
      </c>
      <c r="G261" s="319">
        <f>F261*0.2</f>
        <v>3159.652</v>
      </c>
      <c r="H261" s="319">
        <f t="shared" si="26"/>
        <v>18957.912</v>
      </c>
      <c r="I261" s="306" t="s">
        <v>1581</v>
      </c>
    </row>
    <row r="262" spans="1:9" s="2" customFormat="1" ht="15">
      <c r="A262" s="306" t="s">
        <v>1319</v>
      </c>
      <c r="B262" s="306" t="s">
        <v>1477</v>
      </c>
      <c r="C262" s="306" t="s">
        <v>1478</v>
      </c>
      <c r="D262" s="306" t="s">
        <v>67</v>
      </c>
      <c r="E262" s="239" t="s">
        <v>1481</v>
      </c>
      <c r="F262" s="319">
        <v>1492</v>
      </c>
      <c r="G262" s="319">
        <v>0</v>
      </c>
      <c r="H262" s="319">
        <f t="shared" si="26"/>
        <v>1492</v>
      </c>
      <c r="I262" s="306" t="s">
        <v>1539</v>
      </c>
    </row>
    <row r="263" spans="1:9" s="234" customFormat="1" ht="15">
      <c r="A263" s="237" t="s">
        <v>1319</v>
      </c>
      <c r="B263" s="237" t="s">
        <v>1479</v>
      </c>
      <c r="C263" s="241" t="s">
        <v>1456</v>
      </c>
      <c r="D263" s="237" t="s">
        <v>350</v>
      </c>
      <c r="E263" s="239" t="s">
        <v>1480</v>
      </c>
      <c r="F263" s="268">
        <v>8855.2800000000007</v>
      </c>
      <c r="G263" s="319">
        <f>F263*0.2</f>
        <v>1771.0560000000003</v>
      </c>
      <c r="H263" s="319">
        <f t="shared" si="26"/>
        <v>10626.336000000001</v>
      </c>
      <c r="I263" s="306" t="s">
        <v>1562</v>
      </c>
    </row>
    <row r="264" spans="1:9" s="2" customFormat="1" ht="15">
      <c r="A264" s="306" t="s">
        <v>1319</v>
      </c>
      <c r="B264" s="306" t="s">
        <v>1483</v>
      </c>
      <c r="C264" s="306" t="s">
        <v>1484</v>
      </c>
      <c r="D264" s="306" t="s">
        <v>67</v>
      </c>
      <c r="E264" s="239" t="s">
        <v>1481</v>
      </c>
      <c r="F264" s="319">
        <v>285.8</v>
      </c>
      <c r="G264" s="319">
        <v>0</v>
      </c>
      <c r="H264" s="319">
        <f t="shared" si="26"/>
        <v>285.8</v>
      </c>
      <c r="I264" s="306" t="s">
        <v>1518</v>
      </c>
    </row>
    <row r="265" spans="1:9" s="2" customFormat="1" ht="15">
      <c r="A265" s="306" t="s">
        <v>1362</v>
      </c>
      <c r="B265" s="306" t="s">
        <v>1485</v>
      </c>
      <c r="C265" s="306" t="s">
        <v>1486</v>
      </c>
      <c r="D265" s="306" t="s">
        <v>585</v>
      </c>
      <c r="E265" s="239" t="s">
        <v>1490</v>
      </c>
      <c r="F265" s="319">
        <v>2678.75</v>
      </c>
      <c r="G265" s="319">
        <f>F265*0.2</f>
        <v>535.75</v>
      </c>
      <c r="H265" s="319">
        <f t="shared" si="26"/>
        <v>3214.5</v>
      </c>
      <c r="I265" s="306" t="s">
        <v>1569</v>
      </c>
    </row>
    <row r="266" spans="1:9" s="2" customFormat="1" ht="15">
      <c r="A266" s="306" t="s">
        <v>1362</v>
      </c>
      <c r="B266" s="306" t="s">
        <v>1489</v>
      </c>
      <c r="C266" s="306" t="s">
        <v>1478</v>
      </c>
      <c r="D266" s="306" t="s">
        <v>196</v>
      </c>
      <c r="E266" s="239" t="s">
        <v>1490</v>
      </c>
      <c r="F266" s="319">
        <v>2640.6</v>
      </c>
      <c r="G266" s="319">
        <f>F266*0.2</f>
        <v>528.12</v>
      </c>
      <c r="H266" s="319">
        <f t="shared" si="26"/>
        <v>3168.72</v>
      </c>
      <c r="I266" s="306" t="s">
        <v>1569</v>
      </c>
    </row>
    <row r="267" spans="1:9" s="2" customFormat="1" ht="15">
      <c r="A267" s="238" t="s">
        <v>1491</v>
      </c>
      <c r="B267" s="238" t="s">
        <v>1492</v>
      </c>
      <c r="C267" s="333" t="s">
        <v>1493</v>
      </c>
      <c r="D267" s="238" t="s">
        <v>67</v>
      </c>
      <c r="E267" s="239" t="s">
        <v>1463</v>
      </c>
      <c r="F267" s="240" t="s">
        <v>1494</v>
      </c>
      <c r="G267" s="268">
        <v>0</v>
      </c>
      <c r="H267" s="319">
        <v>2560.8000000000002</v>
      </c>
      <c r="I267" s="238" t="s">
        <v>1561</v>
      </c>
    </row>
    <row r="268" spans="1:9" s="2" customFormat="1" ht="15">
      <c r="A268" s="320" t="s">
        <v>1284</v>
      </c>
      <c r="B268" s="320" t="s">
        <v>1505</v>
      </c>
      <c r="C268" s="321" t="s">
        <v>1506</v>
      </c>
      <c r="D268" s="320" t="s">
        <v>51</v>
      </c>
      <c r="E268" s="322" t="s">
        <v>1502</v>
      </c>
      <c r="F268" s="323">
        <v>4253.58</v>
      </c>
      <c r="G268" s="323">
        <f>F268*0.2</f>
        <v>850.71600000000001</v>
      </c>
      <c r="H268" s="319">
        <v>5104.3</v>
      </c>
      <c r="I268" s="320" t="s">
        <v>1571</v>
      </c>
    </row>
    <row r="269" spans="1:9" s="2" customFormat="1" ht="15">
      <c r="A269" s="320" t="s">
        <v>1284</v>
      </c>
      <c r="B269" s="320" t="s">
        <v>1507</v>
      </c>
      <c r="C269" s="321" t="s">
        <v>1506</v>
      </c>
      <c r="D269" s="320" t="s">
        <v>1206</v>
      </c>
      <c r="E269" s="322" t="s">
        <v>1502</v>
      </c>
      <c r="F269" s="323">
        <v>1619.8</v>
      </c>
      <c r="G269" s="323">
        <f>F269*0.2</f>
        <v>323.96000000000004</v>
      </c>
      <c r="H269" s="319">
        <f t="shared" ref="H269:H274" si="27">G269+F269</f>
        <v>1943.76</v>
      </c>
      <c r="I269" s="320" t="s">
        <v>1571</v>
      </c>
    </row>
    <row r="270" spans="1:9" s="2" customFormat="1" ht="15">
      <c r="A270" s="320" t="s">
        <v>1357</v>
      </c>
      <c r="B270" s="320" t="s">
        <v>1510</v>
      </c>
      <c r="C270" s="321" t="s">
        <v>1511</v>
      </c>
      <c r="D270" s="320" t="s">
        <v>67</v>
      </c>
      <c r="E270" s="322" t="s">
        <v>1480</v>
      </c>
      <c r="F270" s="323">
        <v>163.19999999999999</v>
      </c>
      <c r="G270" s="323">
        <v>0</v>
      </c>
      <c r="H270" s="319">
        <f t="shared" si="27"/>
        <v>163.19999999999999</v>
      </c>
      <c r="I270" s="238" t="s">
        <v>1561</v>
      </c>
    </row>
    <row r="271" spans="1:9" s="2" customFormat="1" ht="15">
      <c r="A271" s="320" t="s">
        <v>1357</v>
      </c>
      <c r="B271" s="320" t="s">
        <v>1512</v>
      </c>
      <c r="C271" s="321" t="s">
        <v>1513</v>
      </c>
      <c r="D271" s="320" t="s">
        <v>67</v>
      </c>
      <c r="E271" s="322" t="s">
        <v>1480</v>
      </c>
      <c r="F271" s="323">
        <v>2503.1999999999998</v>
      </c>
      <c r="G271" s="323">
        <v>0</v>
      </c>
      <c r="H271" s="319">
        <f t="shared" si="27"/>
        <v>2503.1999999999998</v>
      </c>
      <c r="I271" s="238" t="s">
        <v>1561</v>
      </c>
    </row>
    <row r="272" spans="1:9" s="2" customFormat="1" ht="15">
      <c r="A272" s="320" t="s">
        <v>1357</v>
      </c>
      <c r="B272" s="320" t="s">
        <v>1535</v>
      </c>
      <c r="C272" s="321" t="s">
        <v>1536</v>
      </c>
      <c r="D272" s="320" t="s">
        <v>1407</v>
      </c>
      <c r="E272" s="322" t="s">
        <v>1502</v>
      </c>
      <c r="F272" s="323">
        <v>1570.3</v>
      </c>
      <c r="G272" s="323">
        <f>F272*0.2</f>
        <v>314.06</v>
      </c>
      <c r="H272" s="319">
        <f t="shared" si="27"/>
        <v>1884.36</v>
      </c>
      <c r="I272" s="320" t="s">
        <v>1573</v>
      </c>
    </row>
    <row r="273" spans="1:9" s="2" customFormat="1" ht="15">
      <c r="A273" s="320" t="s">
        <v>1357</v>
      </c>
      <c r="B273" s="320" t="s">
        <v>1541</v>
      </c>
      <c r="C273" s="321" t="s">
        <v>1542</v>
      </c>
      <c r="D273" s="320" t="s">
        <v>371</v>
      </c>
      <c r="E273" s="322" t="s">
        <v>1490</v>
      </c>
      <c r="F273" s="323">
        <v>831.15</v>
      </c>
      <c r="G273" s="323">
        <f>F273*0.2</f>
        <v>166.23000000000002</v>
      </c>
      <c r="H273" s="319">
        <f t="shared" si="27"/>
        <v>997.38</v>
      </c>
      <c r="I273" s="320" t="s">
        <v>1583</v>
      </c>
    </row>
    <row r="274" spans="1:9" s="2" customFormat="1" ht="15">
      <c r="A274" s="320" t="s">
        <v>1357</v>
      </c>
      <c r="B274" s="320" t="s">
        <v>1543</v>
      </c>
      <c r="C274" s="321" t="s">
        <v>1544</v>
      </c>
      <c r="D274" s="320" t="s">
        <v>1227</v>
      </c>
      <c r="E274" s="322" t="s">
        <v>1490</v>
      </c>
      <c r="F274" s="323">
        <v>5300.6</v>
      </c>
      <c r="G274" s="323">
        <f>F274*0.2</f>
        <v>1060.1200000000001</v>
      </c>
      <c r="H274" s="319">
        <f t="shared" si="27"/>
        <v>6360.72</v>
      </c>
      <c r="I274" s="320" t="s">
        <v>1569</v>
      </c>
    </row>
    <row r="275" spans="1:9" s="3" customFormat="1" ht="16" customHeight="1">
      <c r="A275" s="492" t="s">
        <v>10</v>
      </c>
      <c r="B275" s="493"/>
      <c r="C275" s="493"/>
      <c r="D275" s="493"/>
      <c r="E275" s="494"/>
      <c r="F275" s="449">
        <f>SUM(F255:F274)</f>
        <v>58987.420000000006</v>
      </c>
      <c r="G275" s="449">
        <f>SUM(G255:G274)</f>
        <v>8555.9040000000023</v>
      </c>
      <c r="H275" s="449">
        <f>SUM(H255:H274)</f>
        <v>70104.127999999997</v>
      </c>
      <c r="I275" s="448"/>
    </row>
    <row r="276" spans="1:9" s="3" customFormat="1" ht="16" customHeight="1">
      <c r="A276" s="63"/>
      <c r="B276" s="64"/>
      <c r="C276" s="64"/>
      <c r="D276" s="64"/>
      <c r="E276" s="64"/>
      <c r="F276" s="498">
        <f>F30+F52+F82+F105+F120+F139+F169+F185+F213+F234+F253+F275</f>
        <v>1034226.0300000001</v>
      </c>
      <c r="G276" s="498">
        <f>G30+G52+G82+G105+G120+G139+G169+G185+G213+G234+G253+G275</f>
        <v>103348.58800000002</v>
      </c>
      <c r="H276" s="498">
        <f>H30+H52+H82+H105+H120+H139+H169+H185+H213+H234+H253+H275</f>
        <v>1140135.422</v>
      </c>
      <c r="I276" s="500"/>
    </row>
    <row r="277" spans="1:9" s="3" customFormat="1" ht="15">
      <c r="A277" s="65" t="s">
        <v>10</v>
      </c>
      <c r="B277" s="66"/>
      <c r="C277" s="66"/>
      <c r="D277" s="66"/>
      <c r="E277" s="66"/>
      <c r="F277" s="499"/>
      <c r="G277" s="499"/>
      <c r="H277" s="499"/>
      <c r="I277" s="501"/>
    </row>
    <row r="278" spans="1:9" s="3" customFormat="1" ht="15">
      <c r="A278" s="67" t="s">
        <v>22</v>
      </c>
      <c r="B278" s="68"/>
      <c r="C278" s="68"/>
      <c r="D278" s="68"/>
      <c r="E278" s="68"/>
      <c r="F278" s="68"/>
      <c r="G278" s="68"/>
      <c r="H278" s="68"/>
      <c r="I278" s="69">
        <f>F276+G276</f>
        <v>1137574.6180000002</v>
      </c>
    </row>
    <row r="279" spans="1:9" ht="16">
      <c r="A279" s="70"/>
      <c r="B279" s="70"/>
      <c r="C279" s="70"/>
      <c r="D279" s="70"/>
      <c r="E279" s="70"/>
      <c r="F279" s="70"/>
      <c r="G279" s="70"/>
      <c r="H279" s="70"/>
      <c r="I279" s="70"/>
    </row>
  </sheetData>
  <mergeCells count="38">
    <mergeCell ref="A139:E139"/>
    <mergeCell ref="A30:E30"/>
    <mergeCell ref="A82:E82"/>
    <mergeCell ref="A105:E105"/>
    <mergeCell ref="A120:E120"/>
    <mergeCell ref="A31:I31"/>
    <mergeCell ref="A53:I53"/>
    <mergeCell ref="A83:I83"/>
    <mergeCell ref="A106:I106"/>
    <mergeCell ref="A121:I121"/>
    <mergeCell ref="A52:E52"/>
    <mergeCell ref="F276:F277"/>
    <mergeCell ref="G276:G277"/>
    <mergeCell ref="H276:H277"/>
    <mergeCell ref="I276:I277"/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254:I254"/>
    <mergeCell ref="A5:I5"/>
    <mergeCell ref="A253:E253"/>
    <mergeCell ref="A275:E275"/>
    <mergeCell ref="A169:E169"/>
    <mergeCell ref="A140:I140"/>
    <mergeCell ref="A170:I170"/>
    <mergeCell ref="A186:I186"/>
    <mergeCell ref="A214:I214"/>
    <mergeCell ref="A235:I235"/>
    <mergeCell ref="A185:E185"/>
    <mergeCell ref="A213:E213"/>
    <mergeCell ref="A234:E234"/>
  </mergeCells>
  <phoneticPr fontId="16" type="noConversion"/>
  <pageMargins left="0.7" right="0.7" top="0.75" bottom="0.75" header="0.3" footer="0.3"/>
  <pageSetup paperSize="9" scale="58" fitToWidth="5" fitToHeight="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0668-7E22-CC43-92D3-0100A00EA6FA}">
  <dimension ref="A1:N206"/>
  <sheetViews>
    <sheetView tabSelected="1" topLeftCell="A152" zoomScale="125" zoomScaleNormal="125" workbookViewId="0">
      <selection activeCell="D183" sqref="D183"/>
    </sheetView>
  </sheetViews>
  <sheetFormatPr baseColWidth="10" defaultRowHeight="14"/>
  <cols>
    <col min="1" max="1" width="13.5" style="230" customWidth="1"/>
    <col min="2" max="2" width="19" style="232" customWidth="1"/>
    <col min="3" max="3" width="29.1640625" style="4" customWidth="1"/>
    <col min="4" max="4" width="33.5" style="4" customWidth="1"/>
    <col min="5" max="5" width="11.6640625" style="4" customWidth="1"/>
    <col min="6" max="6" width="13" style="4" customWidth="1"/>
    <col min="7" max="7" width="10.83203125" style="4"/>
    <col min="8" max="8" width="12" style="4" customWidth="1"/>
    <col min="9" max="9" width="47" style="27" customWidth="1"/>
    <col min="10" max="256" width="10.83203125" style="4"/>
    <col min="257" max="257" width="13.5" style="4" customWidth="1"/>
    <col min="258" max="258" width="19" style="4" customWidth="1"/>
    <col min="259" max="259" width="20" style="4" customWidth="1"/>
    <col min="260" max="260" width="33.5" style="4" customWidth="1"/>
    <col min="261" max="261" width="11.6640625" style="4" customWidth="1"/>
    <col min="262" max="262" width="13" style="4" customWidth="1"/>
    <col min="263" max="263" width="10.83203125" style="4"/>
    <col min="264" max="264" width="12" style="4" customWidth="1"/>
    <col min="265" max="265" width="47" style="4" customWidth="1"/>
    <col min="266" max="512" width="10.83203125" style="4"/>
    <col min="513" max="513" width="13.5" style="4" customWidth="1"/>
    <col min="514" max="514" width="19" style="4" customWidth="1"/>
    <col min="515" max="515" width="20" style="4" customWidth="1"/>
    <col min="516" max="516" width="33.5" style="4" customWidth="1"/>
    <col min="517" max="517" width="11.6640625" style="4" customWidth="1"/>
    <col min="518" max="518" width="13" style="4" customWidth="1"/>
    <col min="519" max="519" width="10.83203125" style="4"/>
    <col min="520" max="520" width="12" style="4" customWidth="1"/>
    <col min="521" max="521" width="47" style="4" customWidth="1"/>
    <col min="522" max="768" width="10.83203125" style="4"/>
    <col min="769" max="769" width="13.5" style="4" customWidth="1"/>
    <col min="770" max="770" width="19" style="4" customWidth="1"/>
    <col min="771" max="771" width="20" style="4" customWidth="1"/>
    <col min="772" max="772" width="33.5" style="4" customWidth="1"/>
    <col min="773" max="773" width="11.6640625" style="4" customWidth="1"/>
    <col min="774" max="774" width="13" style="4" customWidth="1"/>
    <col min="775" max="775" width="10.83203125" style="4"/>
    <col min="776" max="776" width="12" style="4" customWidth="1"/>
    <col min="777" max="777" width="47" style="4" customWidth="1"/>
    <col min="778" max="1024" width="10.83203125" style="4"/>
    <col min="1025" max="1025" width="13.5" style="4" customWidth="1"/>
    <col min="1026" max="1026" width="19" style="4" customWidth="1"/>
    <col min="1027" max="1027" width="20" style="4" customWidth="1"/>
    <col min="1028" max="1028" width="33.5" style="4" customWidth="1"/>
    <col min="1029" max="1029" width="11.6640625" style="4" customWidth="1"/>
    <col min="1030" max="1030" width="13" style="4" customWidth="1"/>
    <col min="1031" max="1031" width="10.83203125" style="4"/>
    <col min="1032" max="1032" width="12" style="4" customWidth="1"/>
    <col min="1033" max="1033" width="47" style="4" customWidth="1"/>
    <col min="1034" max="1280" width="10.83203125" style="4"/>
    <col min="1281" max="1281" width="13.5" style="4" customWidth="1"/>
    <col min="1282" max="1282" width="19" style="4" customWidth="1"/>
    <col min="1283" max="1283" width="20" style="4" customWidth="1"/>
    <col min="1284" max="1284" width="33.5" style="4" customWidth="1"/>
    <col min="1285" max="1285" width="11.6640625" style="4" customWidth="1"/>
    <col min="1286" max="1286" width="13" style="4" customWidth="1"/>
    <col min="1287" max="1287" width="10.83203125" style="4"/>
    <col min="1288" max="1288" width="12" style="4" customWidth="1"/>
    <col min="1289" max="1289" width="47" style="4" customWidth="1"/>
    <col min="1290" max="1536" width="10.83203125" style="4"/>
    <col min="1537" max="1537" width="13.5" style="4" customWidth="1"/>
    <col min="1538" max="1538" width="19" style="4" customWidth="1"/>
    <col min="1539" max="1539" width="20" style="4" customWidth="1"/>
    <col min="1540" max="1540" width="33.5" style="4" customWidth="1"/>
    <col min="1541" max="1541" width="11.6640625" style="4" customWidth="1"/>
    <col min="1542" max="1542" width="13" style="4" customWidth="1"/>
    <col min="1543" max="1543" width="10.83203125" style="4"/>
    <col min="1544" max="1544" width="12" style="4" customWidth="1"/>
    <col min="1545" max="1545" width="47" style="4" customWidth="1"/>
    <col min="1546" max="1792" width="10.83203125" style="4"/>
    <col min="1793" max="1793" width="13.5" style="4" customWidth="1"/>
    <col min="1794" max="1794" width="19" style="4" customWidth="1"/>
    <col min="1795" max="1795" width="20" style="4" customWidth="1"/>
    <col min="1796" max="1796" width="33.5" style="4" customWidth="1"/>
    <col min="1797" max="1797" width="11.6640625" style="4" customWidth="1"/>
    <col min="1798" max="1798" width="13" style="4" customWidth="1"/>
    <col min="1799" max="1799" width="10.83203125" style="4"/>
    <col min="1800" max="1800" width="12" style="4" customWidth="1"/>
    <col min="1801" max="1801" width="47" style="4" customWidth="1"/>
    <col min="1802" max="2048" width="10.83203125" style="4"/>
    <col min="2049" max="2049" width="13.5" style="4" customWidth="1"/>
    <col min="2050" max="2050" width="19" style="4" customWidth="1"/>
    <col min="2051" max="2051" width="20" style="4" customWidth="1"/>
    <col min="2052" max="2052" width="33.5" style="4" customWidth="1"/>
    <col min="2053" max="2053" width="11.6640625" style="4" customWidth="1"/>
    <col min="2054" max="2054" width="13" style="4" customWidth="1"/>
    <col min="2055" max="2055" width="10.83203125" style="4"/>
    <col min="2056" max="2056" width="12" style="4" customWidth="1"/>
    <col min="2057" max="2057" width="47" style="4" customWidth="1"/>
    <col min="2058" max="2304" width="10.83203125" style="4"/>
    <col min="2305" max="2305" width="13.5" style="4" customWidth="1"/>
    <col min="2306" max="2306" width="19" style="4" customWidth="1"/>
    <col min="2307" max="2307" width="20" style="4" customWidth="1"/>
    <col min="2308" max="2308" width="33.5" style="4" customWidth="1"/>
    <col min="2309" max="2309" width="11.6640625" style="4" customWidth="1"/>
    <col min="2310" max="2310" width="13" style="4" customWidth="1"/>
    <col min="2311" max="2311" width="10.83203125" style="4"/>
    <col min="2312" max="2312" width="12" style="4" customWidth="1"/>
    <col min="2313" max="2313" width="47" style="4" customWidth="1"/>
    <col min="2314" max="2560" width="10.83203125" style="4"/>
    <col min="2561" max="2561" width="13.5" style="4" customWidth="1"/>
    <col min="2562" max="2562" width="19" style="4" customWidth="1"/>
    <col min="2563" max="2563" width="20" style="4" customWidth="1"/>
    <col min="2564" max="2564" width="33.5" style="4" customWidth="1"/>
    <col min="2565" max="2565" width="11.6640625" style="4" customWidth="1"/>
    <col min="2566" max="2566" width="13" style="4" customWidth="1"/>
    <col min="2567" max="2567" width="10.83203125" style="4"/>
    <col min="2568" max="2568" width="12" style="4" customWidth="1"/>
    <col min="2569" max="2569" width="47" style="4" customWidth="1"/>
    <col min="2570" max="2816" width="10.83203125" style="4"/>
    <col min="2817" max="2817" width="13.5" style="4" customWidth="1"/>
    <col min="2818" max="2818" width="19" style="4" customWidth="1"/>
    <col min="2819" max="2819" width="20" style="4" customWidth="1"/>
    <col min="2820" max="2820" width="33.5" style="4" customWidth="1"/>
    <col min="2821" max="2821" width="11.6640625" style="4" customWidth="1"/>
    <col min="2822" max="2822" width="13" style="4" customWidth="1"/>
    <col min="2823" max="2823" width="10.83203125" style="4"/>
    <col min="2824" max="2824" width="12" style="4" customWidth="1"/>
    <col min="2825" max="2825" width="47" style="4" customWidth="1"/>
    <col min="2826" max="3072" width="10.83203125" style="4"/>
    <col min="3073" max="3073" width="13.5" style="4" customWidth="1"/>
    <col min="3074" max="3074" width="19" style="4" customWidth="1"/>
    <col min="3075" max="3075" width="20" style="4" customWidth="1"/>
    <col min="3076" max="3076" width="33.5" style="4" customWidth="1"/>
    <col min="3077" max="3077" width="11.6640625" style="4" customWidth="1"/>
    <col min="3078" max="3078" width="13" style="4" customWidth="1"/>
    <col min="3079" max="3079" width="10.83203125" style="4"/>
    <col min="3080" max="3080" width="12" style="4" customWidth="1"/>
    <col min="3081" max="3081" width="47" style="4" customWidth="1"/>
    <col min="3082" max="3328" width="10.83203125" style="4"/>
    <col min="3329" max="3329" width="13.5" style="4" customWidth="1"/>
    <col min="3330" max="3330" width="19" style="4" customWidth="1"/>
    <col min="3331" max="3331" width="20" style="4" customWidth="1"/>
    <col min="3332" max="3332" width="33.5" style="4" customWidth="1"/>
    <col min="3333" max="3333" width="11.6640625" style="4" customWidth="1"/>
    <col min="3334" max="3334" width="13" style="4" customWidth="1"/>
    <col min="3335" max="3335" width="10.83203125" style="4"/>
    <col min="3336" max="3336" width="12" style="4" customWidth="1"/>
    <col min="3337" max="3337" width="47" style="4" customWidth="1"/>
    <col min="3338" max="3584" width="10.83203125" style="4"/>
    <col min="3585" max="3585" width="13.5" style="4" customWidth="1"/>
    <col min="3586" max="3586" width="19" style="4" customWidth="1"/>
    <col min="3587" max="3587" width="20" style="4" customWidth="1"/>
    <col min="3588" max="3588" width="33.5" style="4" customWidth="1"/>
    <col min="3589" max="3589" width="11.6640625" style="4" customWidth="1"/>
    <col min="3590" max="3590" width="13" style="4" customWidth="1"/>
    <col min="3591" max="3591" width="10.83203125" style="4"/>
    <col min="3592" max="3592" width="12" style="4" customWidth="1"/>
    <col min="3593" max="3593" width="47" style="4" customWidth="1"/>
    <col min="3594" max="3840" width="10.83203125" style="4"/>
    <col min="3841" max="3841" width="13.5" style="4" customWidth="1"/>
    <col min="3842" max="3842" width="19" style="4" customWidth="1"/>
    <col min="3843" max="3843" width="20" style="4" customWidth="1"/>
    <col min="3844" max="3844" width="33.5" style="4" customWidth="1"/>
    <col min="3845" max="3845" width="11.6640625" style="4" customWidth="1"/>
    <col min="3846" max="3846" width="13" style="4" customWidth="1"/>
    <col min="3847" max="3847" width="10.83203125" style="4"/>
    <col min="3848" max="3848" width="12" style="4" customWidth="1"/>
    <col min="3849" max="3849" width="47" style="4" customWidth="1"/>
    <col min="3850" max="4096" width="10.83203125" style="4"/>
    <col min="4097" max="4097" width="13.5" style="4" customWidth="1"/>
    <col min="4098" max="4098" width="19" style="4" customWidth="1"/>
    <col min="4099" max="4099" width="20" style="4" customWidth="1"/>
    <col min="4100" max="4100" width="33.5" style="4" customWidth="1"/>
    <col min="4101" max="4101" width="11.6640625" style="4" customWidth="1"/>
    <col min="4102" max="4102" width="13" style="4" customWidth="1"/>
    <col min="4103" max="4103" width="10.83203125" style="4"/>
    <col min="4104" max="4104" width="12" style="4" customWidth="1"/>
    <col min="4105" max="4105" width="47" style="4" customWidth="1"/>
    <col min="4106" max="4352" width="10.83203125" style="4"/>
    <col min="4353" max="4353" width="13.5" style="4" customWidth="1"/>
    <col min="4354" max="4354" width="19" style="4" customWidth="1"/>
    <col min="4355" max="4355" width="20" style="4" customWidth="1"/>
    <col min="4356" max="4356" width="33.5" style="4" customWidth="1"/>
    <col min="4357" max="4357" width="11.6640625" style="4" customWidth="1"/>
    <col min="4358" max="4358" width="13" style="4" customWidth="1"/>
    <col min="4359" max="4359" width="10.83203125" style="4"/>
    <col min="4360" max="4360" width="12" style="4" customWidth="1"/>
    <col min="4361" max="4361" width="47" style="4" customWidth="1"/>
    <col min="4362" max="4608" width="10.83203125" style="4"/>
    <col min="4609" max="4609" width="13.5" style="4" customWidth="1"/>
    <col min="4610" max="4610" width="19" style="4" customWidth="1"/>
    <col min="4611" max="4611" width="20" style="4" customWidth="1"/>
    <col min="4612" max="4612" width="33.5" style="4" customWidth="1"/>
    <col min="4613" max="4613" width="11.6640625" style="4" customWidth="1"/>
    <col min="4614" max="4614" width="13" style="4" customWidth="1"/>
    <col min="4615" max="4615" width="10.83203125" style="4"/>
    <col min="4616" max="4616" width="12" style="4" customWidth="1"/>
    <col min="4617" max="4617" width="47" style="4" customWidth="1"/>
    <col min="4618" max="4864" width="10.83203125" style="4"/>
    <col min="4865" max="4865" width="13.5" style="4" customWidth="1"/>
    <col min="4866" max="4866" width="19" style="4" customWidth="1"/>
    <col min="4867" max="4867" width="20" style="4" customWidth="1"/>
    <col min="4868" max="4868" width="33.5" style="4" customWidth="1"/>
    <col min="4869" max="4869" width="11.6640625" style="4" customWidth="1"/>
    <col min="4870" max="4870" width="13" style="4" customWidth="1"/>
    <col min="4871" max="4871" width="10.83203125" style="4"/>
    <col min="4872" max="4872" width="12" style="4" customWidth="1"/>
    <col min="4873" max="4873" width="47" style="4" customWidth="1"/>
    <col min="4874" max="5120" width="10.83203125" style="4"/>
    <col min="5121" max="5121" width="13.5" style="4" customWidth="1"/>
    <col min="5122" max="5122" width="19" style="4" customWidth="1"/>
    <col min="5123" max="5123" width="20" style="4" customWidth="1"/>
    <col min="5124" max="5124" width="33.5" style="4" customWidth="1"/>
    <col min="5125" max="5125" width="11.6640625" style="4" customWidth="1"/>
    <col min="5126" max="5126" width="13" style="4" customWidth="1"/>
    <col min="5127" max="5127" width="10.83203125" style="4"/>
    <col min="5128" max="5128" width="12" style="4" customWidth="1"/>
    <col min="5129" max="5129" width="47" style="4" customWidth="1"/>
    <col min="5130" max="5376" width="10.83203125" style="4"/>
    <col min="5377" max="5377" width="13.5" style="4" customWidth="1"/>
    <col min="5378" max="5378" width="19" style="4" customWidth="1"/>
    <col min="5379" max="5379" width="20" style="4" customWidth="1"/>
    <col min="5380" max="5380" width="33.5" style="4" customWidth="1"/>
    <col min="5381" max="5381" width="11.6640625" style="4" customWidth="1"/>
    <col min="5382" max="5382" width="13" style="4" customWidth="1"/>
    <col min="5383" max="5383" width="10.83203125" style="4"/>
    <col min="5384" max="5384" width="12" style="4" customWidth="1"/>
    <col min="5385" max="5385" width="47" style="4" customWidth="1"/>
    <col min="5386" max="5632" width="10.83203125" style="4"/>
    <col min="5633" max="5633" width="13.5" style="4" customWidth="1"/>
    <col min="5634" max="5634" width="19" style="4" customWidth="1"/>
    <col min="5635" max="5635" width="20" style="4" customWidth="1"/>
    <col min="5636" max="5636" width="33.5" style="4" customWidth="1"/>
    <col min="5637" max="5637" width="11.6640625" style="4" customWidth="1"/>
    <col min="5638" max="5638" width="13" style="4" customWidth="1"/>
    <col min="5639" max="5639" width="10.83203125" style="4"/>
    <col min="5640" max="5640" width="12" style="4" customWidth="1"/>
    <col min="5641" max="5641" width="47" style="4" customWidth="1"/>
    <col min="5642" max="5888" width="10.83203125" style="4"/>
    <col min="5889" max="5889" width="13.5" style="4" customWidth="1"/>
    <col min="5890" max="5890" width="19" style="4" customWidth="1"/>
    <col min="5891" max="5891" width="20" style="4" customWidth="1"/>
    <col min="5892" max="5892" width="33.5" style="4" customWidth="1"/>
    <col min="5893" max="5893" width="11.6640625" style="4" customWidth="1"/>
    <col min="5894" max="5894" width="13" style="4" customWidth="1"/>
    <col min="5895" max="5895" width="10.83203125" style="4"/>
    <col min="5896" max="5896" width="12" style="4" customWidth="1"/>
    <col min="5897" max="5897" width="47" style="4" customWidth="1"/>
    <col min="5898" max="6144" width="10.83203125" style="4"/>
    <col min="6145" max="6145" width="13.5" style="4" customWidth="1"/>
    <col min="6146" max="6146" width="19" style="4" customWidth="1"/>
    <col min="6147" max="6147" width="20" style="4" customWidth="1"/>
    <col min="6148" max="6148" width="33.5" style="4" customWidth="1"/>
    <col min="6149" max="6149" width="11.6640625" style="4" customWidth="1"/>
    <col min="6150" max="6150" width="13" style="4" customWidth="1"/>
    <col min="6151" max="6151" width="10.83203125" style="4"/>
    <col min="6152" max="6152" width="12" style="4" customWidth="1"/>
    <col min="6153" max="6153" width="47" style="4" customWidth="1"/>
    <col min="6154" max="6400" width="10.83203125" style="4"/>
    <col min="6401" max="6401" width="13.5" style="4" customWidth="1"/>
    <col min="6402" max="6402" width="19" style="4" customWidth="1"/>
    <col min="6403" max="6403" width="20" style="4" customWidth="1"/>
    <col min="6404" max="6404" width="33.5" style="4" customWidth="1"/>
    <col min="6405" max="6405" width="11.6640625" style="4" customWidth="1"/>
    <col min="6406" max="6406" width="13" style="4" customWidth="1"/>
    <col min="6407" max="6407" width="10.83203125" style="4"/>
    <col min="6408" max="6408" width="12" style="4" customWidth="1"/>
    <col min="6409" max="6409" width="47" style="4" customWidth="1"/>
    <col min="6410" max="6656" width="10.83203125" style="4"/>
    <col min="6657" max="6657" width="13.5" style="4" customWidth="1"/>
    <col min="6658" max="6658" width="19" style="4" customWidth="1"/>
    <col min="6659" max="6659" width="20" style="4" customWidth="1"/>
    <col min="6660" max="6660" width="33.5" style="4" customWidth="1"/>
    <col min="6661" max="6661" width="11.6640625" style="4" customWidth="1"/>
    <col min="6662" max="6662" width="13" style="4" customWidth="1"/>
    <col min="6663" max="6663" width="10.83203125" style="4"/>
    <col min="6664" max="6664" width="12" style="4" customWidth="1"/>
    <col min="6665" max="6665" width="47" style="4" customWidth="1"/>
    <col min="6666" max="6912" width="10.83203125" style="4"/>
    <col min="6913" max="6913" width="13.5" style="4" customWidth="1"/>
    <col min="6914" max="6914" width="19" style="4" customWidth="1"/>
    <col min="6915" max="6915" width="20" style="4" customWidth="1"/>
    <col min="6916" max="6916" width="33.5" style="4" customWidth="1"/>
    <col min="6917" max="6917" width="11.6640625" style="4" customWidth="1"/>
    <col min="6918" max="6918" width="13" style="4" customWidth="1"/>
    <col min="6919" max="6919" width="10.83203125" style="4"/>
    <col min="6920" max="6920" width="12" style="4" customWidth="1"/>
    <col min="6921" max="6921" width="47" style="4" customWidth="1"/>
    <col min="6922" max="7168" width="10.83203125" style="4"/>
    <col min="7169" max="7169" width="13.5" style="4" customWidth="1"/>
    <col min="7170" max="7170" width="19" style="4" customWidth="1"/>
    <col min="7171" max="7171" width="20" style="4" customWidth="1"/>
    <col min="7172" max="7172" width="33.5" style="4" customWidth="1"/>
    <col min="7173" max="7173" width="11.6640625" style="4" customWidth="1"/>
    <col min="7174" max="7174" width="13" style="4" customWidth="1"/>
    <col min="7175" max="7175" width="10.83203125" style="4"/>
    <col min="7176" max="7176" width="12" style="4" customWidth="1"/>
    <col min="7177" max="7177" width="47" style="4" customWidth="1"/>
    <col min="7178" max="7424" width="10.83203125" style="4"/>
    <col min="7425" max="7425" width="13.5" style="4" customWidth="1"/>
    <col min="7426" max="7426" width="19" style="4" customWidth="1"/>
    <col min="7427" max="7427" width="20" style="4" customWidth="1"/>
    <col min="7428" max="7428" width="33.5" style="4" customWidth="1"/>
    <col min="7429" max="7429" width="11.6640625" style="4" customWidth="1"/>
    <col min="7430" max="7430" width="13" style="4" customWidth="1"/>
    <col min="7431" max="7431" width="10.83203125" style="4"/>
    <col min="7432" max="7432" width="12" style="4" customWidth="1"/>
    <col min="7433" max="7433" width="47" style="4" customWidth="1"/>
    <col min="7434" max="7680" width="10.83203125" style="4"/>
    <col min="7681" max="7681" width="13.5" style="4" customWidth="1"/>
    <col min="7682" max="7682" width="19" style="4" customWidth="1"/>
    <col min="7683" max="7683" width="20" style="4" customWidth="1"/>
    <col min="7684" max="7684" width="33.5" style="4" customWidth="1"/>
    <col min="7685" max="7685" width="11.6640625" style="4" customWidth="1"/>
    <col min="7686" max="7686" width="13" style="4" customWidth="1"/>
    <col min="7687" max="7687" width="10.83203125" style="4"/>
    <col min="7688" max="7688" width="12" style="4" customWidth="1"/>
    <col min="7689" max="7689" width="47" style="4" customWidth="1"/>
    <col min="7690" max="7936" width="10.83203125" style="4"/>
    <col min="7937" max="7937" width="13.5" style="4" customWidth="1"/>
    <col min="7938" max="7938" width="19" style="4" customWidth="1"/>
    <col min="7939" max="7939" width="20" style="4" customWidth="1"/>
    <col min="7940" max="7940" width="33.5" style="4" customWidth="1"/>
    <col min="7941" max="7941" width="11.6640625" style="4" customWidth="1"/>
    <col min="7942" max="7942" width="13" style="4" customWidth="1"/>
    <col min="7943" max="7943" width="10.83203125" style="4"/>
    <col min="7944" max="7944" width="12" style="4" customWidth="1"/>
    <col min="7945" max="7945" width="47" style="4" customWidth="1"/>
    <col min="7946" max="8192" width="10.83203125" style="4"/>
    <col min="8193" max="8193" width="13.5" style="4" customWidth="1"/>
    <col min="8194" max="8194" width="19" style="4" customWidth="1"/>
    <col min="8195" max="8195" width="20" style="4" customWidth="1"/>
    <col min="8196" max="8196" width="33.5" style="4" customWidth="1"/>
    <col min="8197" max="8197" width="11.6640625" style="4" customWidth="1"/>
    <col min="8198" max="8198" width="13" style="4" customWidth="1"/>
    <col min="8199" max="8199" width="10.83203125" style="4"/>
    <col min="8200" max="8200" width="12" style="4" customWidth="1"/>
    <col min="8201" max="8201" width="47" style="4" customWidth="1"/>
    <col min="8202" max="8448" width="10.83203125" style="4"/>
    <col min="8449" max="8449" width="13.5" style="4" customWidth="1"/>
    <col min="8450" max="8450" width="19" style="4" customWidth="1"/>
    <col min="8451" max="8451" width="20" style="4" customWidth="1"/>
    <col min="8452" max="8452" width="33.5" style="4" customWidth="1"/>
    <col min="8453" max="8453" width="11.6640625" style="4" customWidth="1"/>
    <col min="8454" max="8454" width="13" style="4" customWidth="1"/>
    <col min="8455" max="8455" width="10.83203125" style="4"/>
    <col min="8456" max="8456" width="12" style="4" customWidth="1"/>
    <col min="8457" max="8457" width="47" style="4" customWidth="1"/>
    <col min="8458" max="8704" width="10.83203125" style="4"/>
    <col min="8705" max="8705" width="13.5" style="4" customWidth="1"/>
    <col min="8706" max="8706" width="19" style="4" customWidth="1"/>
    <col min="8707" max="8707" width="20" style="4" customWidth="1"/>
    <col min="8708" max="8708" width="33.5" style="4" customWidth="1"/>
    <col min="8709" max="8709" width="11.6640625" style="4" customWidth="1"/>
    <col min="8710" max="8710" width="13" style="4" customWidth="1"/>
    <col min="8711" max="8711" width="10.83203125" style="4"/>
    <col min="8712" max="8712" width="12" style="4" customWidth="1"/>
    <col min="8713" max="8713" width="47" style="4" customWidth="1"/>
    <col min="8714" max="8960" width="10.83203125" style="4"/>
    <col min="8961" max="8961" width="13.5" style="4" customWidth="1"/>
    <col min="8962" max="8962" width="19" style="4" customWidth="1"/>
    <col min="8963" max="8963" width="20" style="4" customWidth="1"/>
    <col min="8964" max="8964" width="33.5" style="4" customWidth="1"/>
    <col min="8965" max="8965" width="11.6640625" style="4" customWidth="1"/>
    <col min="8966" max="8966" width="13" style="4" customWidth="1"/>
    <col min="8967" max="8967" width="10.83203125" style="4"/>
    <col min="8968" max="8968" width="12" style="4" customWidth="1"/>
    <col min="8969" max="8969" width="47" style="4" customWidth="1"/>
    <col min="8970" max="9216" width="10.83203125" style="4"/>
    <col min="9217" max="9217" width="13.5" style="4" customWidth="1"/>
    <col min="9218" max="9218" width="19" style="4" customWidth="1"/>
    <col min="9219" max="9219" width="20" style="4" customWidth="1"/>
    <col min="9220" max="9220" width="33.5" style="4" customWidth="1"/>
    <col min="9221" max="9221" width="11.6640625" style="4" customWidth="1"/>
    <col min="9222" max="9222" width="13" style="4" customWidth="1"/>
    <col min="9223" max="9223" width="10.83203125" style="4"/>
    <col min="9224" max="9224" width="12" style="4" customWidth="1"/>
    <col min="9225" max="9225" width="47" style="4" customWidth="1"/>
    <col min="9226" max="9472" width="10.83203125" style="4"/>
    <col min="9473" max="9473" width="13.5" style="4" customWidth="1"/>
    <col min="9474" max="9474" width="19" style="4" customWidth="1"/>
    <col min="9475" max="9475" width="20" style="4" customWidth="1"/>
    <col min="9476" max="9476" width="33.5" style="4" customWidth="1"/>
    <col min="9477" max="9477" width="11.6640625" style="4" customWidth="1"/>
    <col min="9478" max="9478" width="13" style="4" customWidth="1"/>
    <col min="9479" max="9479" width="10.83203125" style="4"/>
    <col min="9480" max="9480" width="12" style="4" customWidth="1"/>
    <col min="9481" max="9481" width="47" style="4" customWidth="1"/>
    <col min="9482" max="9728" width="10.83203125" style="4"/>
    <col min="9729" max="9729" width="13.5" style="4" customWidth="1"/>
    <col min="9730" max="9730" width="19" style="4" customWidth="1"/>
    <col min="9731" max="9731" width="20" style="4" customWidth="1"/>
    <col min="9732" max="9732" width="33.5" style="4" customWidth="1"/>
    <col min="9733" max="9733" width="11.6640625" style="4" customWidth="1"/>
    <col min="9734" max="9734" width="13" style="4" customWidth="1"/>
    <col min="9735" max="9735" width="10.83203125" style="4"/>
    <col min="9736" max="9736" width="12" style="4" customWidth="1"/>
    <col min="9737" max="9737" width="47" style="4" customWidth="1"/>
    <col min="9738" max="9984" width="10.83203125" style="4"/>
    <col min="9985" max="9985" width="13.5" style="4" customWidth="1"/>
    <col min="9986" max="9986" width="19" style="4" customWidth="1"/>
    <col min="9987" max="9987" width="20" style="4" customWidth="1"/>
    <col min="9988" max="9988" width="33.5" style="4" customWidth="1"/>
    <col min="9989" max="9989" width="11.6640625" style="4" customWidth="1"/>
    <col min="9990" max="9990" width="13" style="4" customWidth="1"/>
    <col min="9991" max="9991" width="10.83203125" style="4"/>
    <col min="9992" max="9992" width="12" style="4" customWidth="1"/>
    <col min="9993" max="9993" width="47" style="4" customWidth="1"/>
    <col min="9994" max="10240" width="10.83203125" style="4"/>
    <col min="10241" max="10241" width="13.5" style="4" customWidth="1"/>
    <col min="10242" max="10242" width="19" style="4" customWidth="1"/>
    <col min="10243" max="10243" width="20" style="4" customWidth="1"/>
    <col min="10244" max="10244" width="33.5" style="4" customWidth="1"/>
    <col min="10245" max="10245" width="11.6640625" style="4" customWidth="1"/>
    <col min="10246" max="10246" width="13" style="4" customWidth="1"/>
    <col min="10247" max="10247" width="10.83203125" style="4"/>
    <col min="10248" max="10248" width="12" style="4" customWidth="1"/>
    <col min="10249" max="10249" width="47" style="4" customWidth="1"/>
    <col min="10250" max="10496" width="10.83203125" style="4"/>
    <col min="10497" max="10497" width="13.5" style="4" customWidth="1"/>
    <col min="10498" max="10498" width="19" style="4" customWidth="1"/>
    <col min="10499" max="10499" width="20" style="4" customWidth="1"/>
    <col min="10500" max="10500" width="33.5" style="4" customWidth="1"/>
    <col min="10501" max="10501" width="11.6640625" style="4" customWidth="1"/>
    <col min="10502" max="10502" width="13" style="4" customWidth="1"/>
    <col min="10503" max="10503" width="10.83203125" style="4"/>
    <col min="10504" max="10504" width="12" style="4" customWidth="1"/>
    <col min="10505" max="10505" width="47" style="4" customWidth="1"/>
    <col min="10506" max="10752" width="10.83203125" style="4"/>
    <col min="10753" max="10753" width="13.5" style="4" customWidth="1"/>
    <col min="10754" max="10754" width="19" style="4" customWidth="1"/>
    <col min="10755" max="10755" width="20" style="4" customWidth="1"/>
    <col min="10756" max="10756" width="33.5" style="4" customWidth="1"/>
    <col min="10757" max="10757" width="11.6640625" style="4" customWidth="1"/>
    <col min="10758" max="10758" width="13" style="4" customWidth="1"/>
    <col min="10759" max="10759" width="10.83203125" style="4"/>
    <col min="10760" max="10760" width="12" style="4" customWidth="1"/>
    <col min="10761" max="10761" width="47" style="4" customWidth="1"/>
    <col min="10762" max="11008" width="10.83203125" style="4"/>
    <col min="11009" max="11009" width="13.5" style="4" customWidth="1"/>
    <col min="11010" max="11010" width="19" style="4" customWidth="1"/>
    <col min="11011" max="11011" width="20" style="4" customWidth="1"/>
    <col min="11012" max="11012" width="33.5" style="4" customWidth="1"/>
    <col min="11013" max="11013" width="11.6640625" style="4" customWidth="1"/>
    <col min="11014" max="11014" width="13" style="4" customWidth="1"/>
    <col min="11015" max="11015" width="10.83203125" style="4"/>
    <col min="11016" max="11016" width="12" style="4" customWidth="1"/>
    <col min="11017" max="11017" width="47" style="4" customWidth="1"/>
    <col min="11018" max="11264" width="10.83203125" style="4"/>
    <col min="11265" max="11265" width="13.5" style="4" customWidth="1"/>
    <col min="11266" max="11266" width="19" style="4" customWidth="1"/>
    <col min="11267" max="11267" width="20" style="4" customWidth="1"/>
    <col min="11268" max="11268" width="33.5" style="4" customWidth="1"/>
    <col min="11269" max="11269" width="11.6640625" style="4" customWidth="1"/>
    <col min="11270" max="11270" width="13" style="4" customWidth="1"/>
    <col min="11271" max="11271" width="10.83203125" style="4"/>
    <col min="11272" max="11272" width="12" style="4" customWidth="1"/>
    <col min="11273" max="11273" width="47" style="4" customWidth="1"/>
    <col min="11274" max="11520" width="10.83203125" style="4"/>
    <col min="11521" max="11521" width="13.5" style="4" customWidth="1"/>
    <col min="11522" max="11522" width="19" style="4" customWidth="1"/>
    <col min="11523" max="11523" width="20" style="4" customWidth="1"/>
    <col min="11524" max="11524" width="33.5" style="4" customWidth="1"/>
    <col min="11525" max="11525" width="11.6640625" style="4" customWidth="1"/>
    <col min="11526" max="11526" width="13" style="4" customWidth="1"/>
    <col min="11527" max="11527" width="10.83203125" style="4"/>
    <col min="11528" max="11528" width="12" style="4" customWidth="1"/>
    <col min="11529" max="11529" width="47" style="4" customWidth="1"/>
    <col min="11530" max="11776" width="10.83203125" style="4"/>
    <col min="11777" max="11777" width="13.5" style="4" customWidth="1"/>
    <col min="11778" max="11778" width="19" style="4" customWidth="1"/>
    <col min="11779" max="11779" width="20" style="4" customWidth="1"/>
    <col min="11780" max="11780" width="33.5" style="4" customWidth="1"/>
    <col min="11781" max="11781" width="11.6640625" style="4" customWidth="1"/>
    <col min="11782" max="11782" width="13" style="4" customWidth="1"/>
    <col min="11783" max="11783" width="10.83203125" style="4"/>
    <col min="11784" max="11784" width="12" style="4" customWidth="1"/>
    <col min="11785" max="11785" width="47" style="4" customWidth="1"/>
    <col min="11786" max="12032" width="10.83203125" style="4"/>
    <col min="12033" max="12033" width="13.5" style="4" customWidth="1"/>
    <col min="12034" max="12034" width="19" style="4" customWidth="1"/>
    <col min="12035" max="12035" width="20" style="4" customWidth="1"/>
    <col min="12036" max="12036" width="33.5" style="4" customWidth="1"/>
    <col min="12037" max="12037" width="11.6640625" style="4" customWidth="1"/>
    <col min="12038" max="12038" width="13" style="4" customWidth="1"/>
    <col min="12039" max="12039" width="10.83203125" style="4"/>
    <col min="12040" max="12040" width="12" style="4" customWidth="1"/>
    <col min="12041" max="12041" width="47" style="4" customWidth="1"/>
    <col min="12042" max="12288" width="10.83203125" style="4"/>
    <col min="12289" max="12289" width="13.5" style="4" customWidth="1"/>
    <col min="12290" max="12290" width="19" style="4" customWidth="1"/>
    <col min="12291" max="12291" width="20" style="4" customWidth="1"/>
    <col min="12292" max="12292" width="33.5" style="4" customWidth="1"/>
    <col min="12293" max="12293" width="11.6640625" style="4" customWidth="1"/>
    <col min="12294" max="12294" width="13" style="4" customWidth="1"/>
    <col min="12295" max="12295" width="10.83203125" style="4"/>
    <col min="12296" max="12296" width="12" style="4" customWidth="1"/>
    <col min="12297" max="12297" width="47" style="4" customWidth="1"/>
    <col min="12298" max="12544" width="10.83203125" style="4"/>
    <col min="12545" max="12545" width="13.5" style="4" customWidth="1"/>
    <col min="12546" max="12546" width="19" style="4" customWidth="1"/>
    <col min="12547" max="12547" width="20" style="4" customWidth="1"/>
    <col min="12548" max="12548" width="33.5" style="4" customWidth="1"/>
    <col min="12549" max="12549" width="11.6640625" style="4" customWidth="1"/>
    <col min="12550" max="12550" width="13" style="4" customWidth="1"/>
    <col min="12551" max="12551" width="10.83203125" style="4"/>
    <col min="12552" max="12552" width="12" style="4" customWidth="1"/>
    <col min="12553" max="12553" width="47" style="4" customWidth="1"/>
    <col min="12554" max="12800" width="10.83203125" style="4"/>
    <col min="12801" max="12801" width="13.5" style="4" customWidth="1"/>
    <col min="12802" max="12802" width="19" style="4" customWidth="1"/>
    <col min="12803" max="12803" width="20" style="4" customWidth="1"/>
    <col min="12804" max="12804" width="33.5" style="4" customWidth="1"/>
    <col min="12805" max="12805" width="11.6640625" style="4" customWidth="1"/>
    <col min="12806" max="12806" width="13" style="4" customWidth="1"/>
    <col min="12807" max="12807" width="10.83203125" style="4"/>
    <col min="12808" max="12808" width="12" style="4" customWidth="1"/>
    <col min="12809" max="12809" width="47" style="4" customWidth="1"/>
    <col min="12810" max="13056" width="10.83203125" style="4"/>
    <col min="13057" max="13057" width="13.5" style="4" customWidth="1"/>
    <col min="13058" max="13058" width="19" style="4" customWidth="1"/>
    <col min="13059" max="13059" width="20" style="4" customWidth="1"/>
    <col min="13060" max="13060" width="33.5" style="4" customWidth="1"/>
    <col min="13061" max="13061" width="11.6640625" style="4" customWidth="1"/>
    <col min="13062" max="13062" width="13" style="4" customWidth="1"/>
    <col min="13063" max="13063" width="10.83203125" style="4"/>
    <col min="13064" max="13064" width="12" style="4" customWidth="1"/>
    <col min="13065" max="13065" width="47" style="4" customWidth="1"/>
    <col min="13066" max="13312" width="10.83203125" style="4"/>
    <col min="13313" max="13313" width="13.5" style="4" customWidth="1"/>
    <col min="13314" max="13314" width="19" style="4" customWidth="1"/>
    <col min="13315" max="13315" width="20" style="4" customWidth="1"/>
    <col min="13316" max="13316" width="33.5" style="4" customWidth="1"/>
    <col min="13317" max="13317" width="11.6640625" style="4" customWidth="1"/>
    <col min="13318" max="13318" width="13" style="4" customWidth="1"/>
    <col min="13319" max="13319" width="10.83203125" style="4"/>
    <col min="13320" max="13320" width="12" style="4" customWidth="1"/>
    <col min="13321" max="13321" width="47" style="4" customWidth="1"/>
    <col min="13322" max="13568" width="10.83203125" style="4"/>
    <col min="13569" max="13569" width="13.5" style="4" customWidth="1"/>
    <col min="13570" max="13570" width="19" style="4" customWidth="1"/>
    <col min="13571" max="13571" width="20" style="4" customWidth="1"/>
    <col min="13572" max="13572" width="33.5" style="4" customWidth="1"/>
    <col min="13573" max="13573" width="11.6640625" style="4" customWidth="1"/>
    <col min="13574" max="13574" width="13" style="4" customWidth="1"/>
    <col min="13575" max="13575" width="10.83203125" style="4"/>
    <col min="13576" max="13576" width="12" style="4" customWidth="1"/>
    <col min="13577" max="13577" width="47" style="4" customWidth="1"/>
    <col min="13578" max="13824" width="10.83203125" style="4"/>
    <col min="13825" max="13825" width="13.5" style="4" customWidth="1"/>
    <col min="13826" max="13826" width="19" style="4" customWidth="1"/>
    <col min="13827" max="13827" width="20" style="4" customWidth="1"/>
    <col min="13828" max="13828" width="33.5" style="4" customWidth="1"/>
    <col min="13829" max="13829" width="11.6640625" style="4" customWidth="1"/>
    <col min="13830" max="13830" width="13" style="4" customWidth="1"/>
    <col min="13831" max="13831" width="10.83203125" style="4"/>
    <col min="13832" max="13832" width="12" style="4" customWidth="1"/>
    <col min="13833" max="13833" width="47" style="4" customWidth="1"/>
    <col min="13834" max="14080" width="10.83203125" style="4"/>
    <col min="14081" max="14081" width="13.5" style="4" customWidth="1"/>
    <col min="14082" max="14082" width="19" style="4" customWidth="1"/>
    <col min="14083" max="14083" width="20" style="4" customWidth="1"/>
    <col min="14084" max="14084" width="33.5" style="4" customWidth="1"/>
    <col min="14085" max="14085" width="11.6640625" style="4" customWidth="1"/>
    <col min="14086" max="14086" width="13" style="4" customWidth="1"/>
    <col min="14087" max="14087" width="10.83203125" style="4"/>
    <col min="14088" max="14088" width="12" style="4" customWidth="1"/>
    <col min="14089" max="14089" width="47" style="4" customWidth="1"/>
    <col min="14090" max="14336" width="10.83203125" style="4"/>
    <col min="14337" max="14337" width="13.5" style="4" customWidth="1"/>
    <col min="14338" max="14338" width="19" style="4" customWidth="1"/>
    <col min="14339" max="14339" width="20" style="4" customWidth="1"/>
    <col min="14340" max="14340" width="33.5" style="4" customWidth="1"/>
    <col min="14341" max="14341" width="11.6640625" style="4" customWidth="1"/>
    <col min="14342" max="14342" width="13" style="4" customWidth="1"/>
    <col min="14343" max="14343" width="10.83203125" style="4"/>
    <col min="14344" max="14344" width="12" style="4" customWidth="1"/>
    <col min="14345" max="14345" width="47" style="4" customWidth="1"/>
    <col min="14346" max="14592" width="10.83203125" style="4"/>
    <col min="14593" max="14593" width="13.5" style="4" customWidth="1"/>
    <col min="14594" max="14594" width="19" style="4" customWidth="1"/>
    <col min="14595" max="14595" width="20" style="4" customWidth="1"/>
    <col min="14596" max="14596" width="33.5" style="4" customWidth="1"/>
    <col min="14597" max="14597" width="11.6640625" style="4" customWidth="1"/>
    <col min="14598" max="14598" width="13" style="4" customWidth="1"/>
    <col min="14599" max="14599" width="10.83203125" style="4"/>
    <col min="14600" max="14600" width="12" style="4" customWidth="1"/>
    <col min="14601" max="14601" width="47" style="4" customWidth="1"/>
    <col min="14602" max="14848" width="10.83203125" style="4"/>
    <col min="14849" max="14849" width="13.5" style="4" customWidth="1"/>
    <col min="14850" max="14850" width="19" style="4" customWidth="1"/>
    <col min="14851" max="14851" width="20" style="4" customWidth="1"/>
    <col min="14852" max="14852" width="33.5" style="4" customWidth="1"/>
    <col min="14853" max="14853" width="11.6640625" style="4" customWidth="1"/>
    <col min="14854" max="14854" width="13" style="4" customWidth="1"/>
    <col min="14855" max="14855" width="10.83203125" style="4"/>
    <col min="14856" max="14856" width="12" style="4" customWidth="1"/>
    <col min="14857" max="14857" width="47" style="4" customWidth="1"/>
    <col min="14858" max="15104" width="10.83203125" style="4"/>
    <col min="15105" max="15105" width="13.5" style="4" customWidth="1"/>
    <col min="15106" max="15106" width="19" style="4" customWidth="1"/>
    <col min="15107" max="15107" width="20" style="4" customWidth="1"/>
    <col min="15108" max="15108" width="33.5" style="4" customWidth="1"/>
    <col min="15109" max="15109" width="11.6640625" style="4" customWidth="1"/>
    <col min="15110" max="15110" width="13" style="4" customWidth="1"/>
    <col min="15111" max="15111" width="10.83203125" style="4"/>
    <col min="15112" max="15112" width="12" style="4" customWidth="1"/>
    <col min="15113" max="15113" width="47" style="4" customWidth="1"/>
    <col min="15114" max="15360" width="10.83203125" style="4"/>
    <col min="15361" max="15361" width="13.5" style="4" customWidth="1"/>
    <col min="15362" max="15362" width="19" style="4" customWidth="1"/>
    <col min="15363" max="15363" width="20" style="4" customWidth="1"/>
    <col min="15364" max="15364" width="33.5" style="4" customWidth="1"/>
    <col min="15365" max="15365" width="11.6640625" style="4" customWidth="1"/>
    <col min="15366" max="15366" width="13" style="4" customWidth="1"/>
    <col min="15367" max="15367" width="10.83203125" style="4"/>
    <col min="15368" max="15368" width="12" style="4" customWidth="1"/>
    <col min="15369" max="15369" width="47" style="4" customWidth="1"/>
    <col min="15370" max="15616" width="10.83203125" style="4"/>
    <col min="15617" max="15617" width="13.5" style="4" customWidth="1"/>
    <col min="15618" max="15618" width="19" style="4" customWidth="1"/>
    <col min="15619" max="15619" width="20" style="4" customWidth="1"/>
    <col min="15620" max="15620" width="33.5" style="4" customWidth="1"/>
    <col min="15621" max="15621" width="11.6640625" style="4" customWidth="1"/>
    <col min="15622" max="15622" width="13" style="4" customWidth="1"/>
    <col min="15623" max="15623" width="10.83203125" style="4"/>
    <col min="15624" max="15624" width="12" style="4" customWidth="1"/>
    <col min="15625" max="15625" width="47" style="4" customWidth="1"/>
    <col min="15626" max="15872" width="10.83203125" style="4"/>
    <col min="15873" max="15873" width="13.5" style="4" customWidth="1"/>
    <col min="15874" max="15874" width="19" style="4" customWidth="1"/>
    <col min="15875" max="15875" width="20" style="4" customWidth="1"/>
    <col min="15876" max="15876" width="33.5" style="4" customWidth="1"/>
    <col min="15877" max="15877" width="11.6640625" style="4" customWidth="1"/>
    <col min="15878" max="15878" width="13" style="4" customWidth="1"/>
    <col min="15879" max="15879" width="10.83203125" style="4"/>
    <col min="15880" max="15880" width="12" style="4" customWidth="1"/>
    <col min="15881" max="15881" width="47" style="4" customWidth="1"/>
    <col min="15882" max="16128" width="10.83203125" style="4"/>
    <col min="16129" max="16129" width="13.5" style="4" customWidth="1"/>
    <col min="16130" max="16130" width="19" style="4" customWidth="1"/>
    <col min="16131" max="16131" width="20" style="4" customWidth="1"/>
    <col min="16132" max="16132" width="33.5" style="4" customWidth="1"/>
    <col min="16133" max="16133" width="11.6640625" style="4" customWidth="1"/>
    <col min="16134" max="16134" width="13" style="4" customWidth="1"/>
    <col min="16135" max="16135" width="10.83203125" style="4"/>
    <col min="16136" max="16136" width="12" style="4" customWidth="1"/>
    <col min="16137" max="16137" width="47" style="4" customWidth="1"/>
    <col min="16138" max="16384" width="10.83203125" style="4"/>
  </cols>
  <sheetData>
    <row r="1" spans="1:14" ht="33" customHeight="1" thickBot="1">
      <c r="A1" s="514" t="s">
        <v>23</v>
      </c>
      <c r="B1" s="514"/>
      <c r="C1" s="514"/>
      <c r="D1" s="514"/>
      <c r="E1" s="514"/>
      <c r="F1" s="514"/>
      <c r="G1" s="514"/>
      <c r="H1" s="514"/>
      <c r="I1" s="514"/>
    </row>
    <row r="2" spans="1:14" ht="16" thickBot="1">
      <c r="A2" s="229"/>
      <c r="B2" s="231"/>
      <c r="C2" s="55"/>
      <c r="D2" s="55"/>
      <c r="E2" s="55"/>
      <c r="F2" s="55"/>
      <c r="G2" s="55"/>
      <c r="H2" s="55"/>
      <c r="I2" s="71"/>
    </row>
    <row r="3" spans="1:14" ht="13" customHeight="1">
      <c r="A3" s="515" t="s">
        <v>1</v>
      </c>
      <c r="B3" s="517" t="s">
        <v>2</v>
      </c>
      <c r="C3" s="505" t="s">
        <v>3</v>
      </c>
      <c r="D3" s="505" t="s">
        <v>24</v>
      </c>
      <c r="E3" s="505" t="s">
        <v>4</v>
      </c>
      <c r="F3" s="505" t="s">
        <v>5</v>
      </c>
      <c r="G3" s="505" t="s">
        <v>6</v>
      </c>
      <c r="H3" s="505" t="s">
        <v>7</v>
      </c>
      <c r="I3" s="520" t="s">
        <v>8</v>
      </c>
    </row>
    <row r="4" spans="1:14" ht="14" customHeight="1" thickBot="1">
      <c r="A4" s="516"/>
      <c r="B4" s="518"/>
      <c r="C4" s="519"/>
      <c r="D4" s="519"/>
      <c r="E4" s="519"/>
      <c r="F4" s="519"/>
      <c r="G4" s="519"/>
      <c r="H4" s="519"/>
      <c r="I4" s="521"/>
    </row>
    <row r="5" spans="1:14">
      <c r="A5" s="511" t="s">
        <v>9</v>
      </c>
      <c r="B5" s="512"/>
      <c r="C5" s="512"/>
      <c r="D5" s="512"/>
      <c r="E5" s="512"/>
      <c r="F5" s="512"/>
      <c r="G5" s="512"/>
      <c r="H5" s="512"/>
      <c r="I5" s="513"/>
    </row>
    <row r="6" spans="1:14" s="6" customFormat="1">
      <c r="A6" s="403" t="s">
        <v>61</v>
      </c>
      <c r="B6" s="403" t="s">
        <v>60</v>
      </c>
      <c r="C6" s="403" t="s">
        <v>44</v>
      </c>
      <c r="D6" s="404" t="s">
        <v>62</v>
      </c>
      <c r="E6" s="404" t="s">
        <v>63</v>
      </c>
      <c r="F6" s="405">
        <v>9271.17</v>
      </c>
      <c r="G6" s="405">
        <f>F6*0.2</f>
        <v>1854.2340000000002</v>
      </c>
      <c r="H6" s="405">
        <f>F6+G6</f>
        <v>11125.404</v>
      </c>
      <c r="I6" s="403" t="s">
        <v>207</v>
      </c>
    </row>
    <row r="7" spans="1:14" s="5" customFormat="1" ht="30">
      <c r="A7" s="406" t="s">
        <v>45</v>
      </c>
      <c r="B7" s="237">
        <v>25000131</v>
      </c>
      <c r="C7" s="430" t="s">
        <v>50</v>
      </c>
      <c r="D7" s="267" t="s">
        <v>51</v>
      </c>
      <c r="E7" s="267" t="s">
        <v>52</v>
      </c>
      <c r="F7" s="240">
        <v>133.6</v>
      </c>
      <c r="G7" s="240">
        <v>0</v>
      </c>
      <c r="H7" s="240">
        <v>133.6</v>
      </c>
      <c r="I7" s="406" t="s">
        <v>223</v>
      </c>
    </row>
    <row r="8" spans="1:14" s="7" customFormat="1">
      <c r="A8" s="237" t="s">
        <v>45</v>
      </c>
      <c r="B8" s="237">
        <v>25000130</v>
      </c>
      <c r="C8" s="237" t="s">
        <v>53</v>
      </c>
      <c r="D8" s="239" t="s">
        <v>54</v>
      </c>
      <c r="E8" s="239" t="s">
        <v>52</v>
      </c>
      <c r="F8" s="240">
        <v>1027.5999999999999</v>
      </c>
      <c r="G8" s="240">
        <v>0</v>
      </c>
      <c r="H8" s="240">
        <v>1027.5999999999999</v>
      </c>
      <c r="I8" s="406" t="s">
        <v>223</v>
      </c>
      <c r="J8" s="6"/>
      <c r="K8" s="6"/>
      <c r="L8" s="6"/>
      <c r="M8" s="6"/>
      <c r="N8" s="6"/>
    </row>
    <row r="9" spans="1:14" s="7" customFormat="1">
      <c r="A9" s="237" t="s">
        <v>45</v>
      </c>
      <c r="B9" s="237" t="s">
        <v>69</v>
      </c>
      <c r="C9" s="238" t="s">
        <v>66</v>
      </c>
      <c r="D9" s="239" t="s">
        <v>62</v>
      </c>
      <c r="E9" s="239" t="s">
        <v>52</v>
      </c>
      <c r="F9" s="240">
        <v>4012.8</v>
      </c>
      <c r="G9" s="240">
        <f>F9*0.2</f>
        <v>802.56000000000006</v>
      </c>
      <c r="H9" s="240">
        <f>F9+G9</f>
        <v>4815.3600000000006</v>
      </c>
      <c r="I9" s="406" t="s">
        <v>223</v>
      </c>
      <c r="J9" s="6"/>
      <c r="K9" s="6"/>
      <c r="L9" s="6"/>
      <c r="M9" s="6"/>
      <c r="N9" s="6"/>
    </row>
    <row r="10" spans="1:14" s="7" customFormat="1">
      <c r="A10" s="237" t="s">
        <v>70</v>
      </c>
      <c r="B10" s="237" t="s">
        <v>93</v>
      </c>
      <c r="C10" s="238" t="s">
        <v>94</v>
      </c>
      <c r="D10" s="239" t="s">
        <v>95</v>
      </c>
      <c r="E10" s="239" t="s">
        <v>52</v>
      </c>
      <c r="F10" s="240">
        <v>40.4</v>
      </c>
      <c r="G10" s="240">
        <f>F10*20%</f>
        <v>8.08</v>
      </c>
      <c r="H10" s="240">
        <f>SUM(F10:G10)</f>
        <v>48.48</v>
      </c>
      <c r="I10" s="406" t="s">
        <v>223</v>
      </c>
      <c r="J10" s="6"/>
      <c r="K10" s="6"/>
      <c r="L10" s="6"/>
      <c r="M10" s="6"/>
      <c r="N10" s="6"/>
    </row>
    <row r="11" spans="1:14" s="9" customFormat="1">
      <c r="A11" s="237" t="s">
        <v>88</v>
      </c>
      <c r="B11" s="237">
        <v>25000237</v>
      </c>
      <c r="C11" s="238" t="s">
        <v>89</v>
      </c>
      <c r="D11" s="239" t="s">
        <v>90</v>
      </c>
      <c r="E11" s="239" t="s">
        <v>52</v>
      </c>
      <c r="F11" s="240">
        <v>117</v>
      </c>
      <c r="G11" s="240">
        <v>0</v>
      </c>
      <c r="H11" s="240">
        <v>117</v>
      </c>
      <c r="I11" s="406" t="s">
        <v>223</v>
      </c>
      <c r="J11" s="8"/>
      <c r="K11" s="8"/>
      <c r="L11" s="8"/>
      <c r="M11" s="8"/>
      <c r="N11" s="8"/>
    </row>
    <row r="12" spans="1:14" s="9" customFormat="1">
      <c r="A12" s="237" t="s">
        <v>88</v>
      </c>
      <c r="B12" s="237">
        <v>25000238</v>
      </c>
      <c r="C12" s="238" t="s">
        <v>91</v>
      </c>
      <c r="D12" s="239" t="s">
        <v>92</v>
      </c>
      <c r="E12" s="239" t="s">
        <v>52</v>
      </c>
      <c r="F12" s="240">
        <v>122.8</v>
      </c>
      <c r="G12" s="240">
        <v>0</v>
      </c>
      <c r="H12" s="240">
        <v>122.8</v>
      </c>
      <c r="I12" s="406" t="s">
        <v>223</v>
      </c>
      <c r="J12" s="8"/>
      <c r="K12" s="8"/>
      <c r="L12" s="8"/>
      <c r="M12" s="8"/>
      <c r="N12" s="8"/>
    </row>
    <row r="13" spans="1:14" s="9" customFormat="1" ht="15">
      <c r="A13" s="237" t="s">
        <v>99</v>
      </c>
      <c r="B13" s="237">
        <v>1250014</v>
      </c>
      <c r="C13" s="238" t="s">
        <v>97</v>
      </c>
      <c r="D13" s="239" t="s">
        <v>100</v>
      </c>
      <c r="E13" s="239" t="s">
        <v>101</v>
      </c>
      <c r="F13" s="240">
        <v>3185.48</v>
      </c>
      <c r="G13" s="240">
        <v>0</v>
      </c>
      <c r="H13" s="240">
        <f>SUM(F13:G13)</f>
        <v>3185.48</v>
      </c>
      <c r="I13" s="241" t="s">
        <v>207</v>
      </c>
      <c r="J13" s="8"/>
      <c r="K13" s="8"/>
      <c r="L13" s="8"/>
      <c r="M13" s="8"/>
      <c r="N13" s="8"/>
    </row>
    <row r="14" spans="1:14" s="9" customFormat="1" ht="15">
      <c r="A14" s="237" t="s">
        <v>99</v>
      </c>
      <c r="B14" s="237" t="s">
        <v>163</v>
      </c>
      <c r="C14" s="238" t="s">
        <v>104</v>
      </c>
      <c r="D14" s="239" t="s">
        <v>62</v>
      </c>
      <c r="E14" s="239" t="s">
        <v>164</v>
      </c>
      <c r="F14" s="240">
        <v>1932.2</v>
      </c>
      <c r="G14" s="240">
        <f>F14*0.2</f>
        <v>386.44000000000005</v>
      </c>
      <c r="H14" s="240">
        <f>F14+G14</f>
        <v>2318.6400000000003</v>
      </c>
      <c r="I14" s="241" t="s">
        <v>314</v>
      </c>
      <c r="J14" s="8"/>
      <c r="K14" s="8"/>
      <c r="L14" s="8"/>
      <c r="M14" s="8"/>
      <c r="N14" s="8"/>
    </row>
    <row r="15" spans="1:14" s="9" customFormat="1" ht="15">
      <c r="A15" s="237" t="s">
        <v>116</v>
      </c>
      <c r="B15" s="237" t="s">
        <v>146</v>
      </c>
      <c r="C15" s="238" t="s">
        <v>118</v>
      </c>
      <c r="D15" s="239" t="s">
        <v>62</v>
      </c>
      <c r="E15" s="239" t="s">
        <v>86</v>
      </c>
      <c r="F15" s="240">
        <v>10601.08</v>
      </c>
      <c r="G15" s="240">
        <f>F15*0.2</f>
        <v>2120.2159999999999</v>
      </c>
      <c r="H15" s="240">
        <f>F15+G15</f>
        <v>12721.296</v>
      </c>
      <c r="I15" s="399" t="s">
        <v>301</v>
      </c>
      <c r="J15" s="8"/>
      <c r="K15" s="8"/>
      <c r="L15" s="8"/>
      <c r="M15" s="8"/>
      <c r="N15" s="8"/>
    </row>
    <row r="16" spans="1:14" s="9" customFormat="1" ht="15">
      <c r="A16" s="237" t="s">
        <v>116</v>
      </c>
      <c r="B16" s="237" t="s">
        <v>147</v>
      </c>
      <c r="C16" s="238" t="s">
        <v>148</v>
      </c>
      <c r="D16" s="239" t="s">
        <v>62</v>
      </c>
      <c r="E16" s="239" t="s">
        <v>86</v>
      </c>
      <c r="F16" s="240">
        <v>8749.8799999999992</v>
      </c>
      <c r="G16" s="240">
        <f>F16*0.2</f>
        <v>1749.9759999999999</v>
      </c>
      <c r="H16" s="240">
        <f>F16+G16</f>
        <v>10499.856</v>
      </c>
      <c r="I16" s="241" t="s">
        <v>337</v>
      </c>
      <c r="J16" s="8"/>
      <c r="K16" s="8"/>
      <c r="L16" s="8"/>
      <c r="M16" s="8"/>
      <c r="N16" s="8"/>
    </row>
    <row r="17" spans="1:14" s="9" customFormat="1" ht="15">
      <c r="A17" s="237" t="s">
        <v>116</v>
      </c>
      <c r="B17" s="237" t="s">
        <v>149</v>
      </c>
      <c r="C17" s="238" t="s">
        <v>124</v>
      </c>
      <c r="D17" s="239" t="s">
        <v>62</v>
      </c>
      <c r="E17" s="239" t="s">
        <v>86</v>
      </c>
      <c r="F17" s="240">
        <v>9905.94</v>
      </c>
      <c r="G17" s="240">
        <f>F17*0.2</f>
        <v>1981.1880000000001</v>
      </c>
      <c r="H17" s="240">
        <f>F17+G17</f>
        <v>11887.128000000001</v>
      </c>
      <c r="I17" s="241" t="s">
        <v>338</v>
      </c>
      <c r="J17" s="8"/>
      <c r="K17" s="8"/>
      <c r="L17" s="8"/>
      <c r="M17" s="8"/>
      <c r="N17" s="8"/>
    </row>
    <row r="18" spans="1:14" s="9" customFormat="1" ht="15">
      <c r="A18" s="237" t="s">
        <v>119</v>
      </c>
      <c r="B18" s="237">
        <v>903051</v>
      </c>
      <c r="C18" s="238" t="s">
        <v>120</v>
      </c>
      <c r="D18" s="239" t="s">
        <v>121</v>
      </c>
      <c r="E18" s="239" t="s">
        <v>151</v>
      </c>
      <c r="F18" s="240">
        <v>818.25</v>
      </c>
      <c r="G18" s="240">
        <v>0</v>
      </c>
      <c r="H18" s="240">
        <v>818.25</v>
      </c>
      <c r="I18" s="385" t="s">
        <v>419</v>
      </c>
      <c r="J18" s="8"/>
      <c r="K18" s="8"/>
      <c r="L18" s="8"/>
      <c r="M18" s="8"/>
      <c r="N18" s="8"/>
    </row>
    <row r="19" spans="1:14" s="409" customFormat="1" ht="15">
      <c r="A19" s="237" t="s">
        <v>119</v>
      </c>
      <c r="B19" s="308">
        <v>903045</v>
      </c>
      <c r="C19" s="238" t="s">
        <v>122</v>
      </c>
      <c r="D19" s="239" t="s">
        <v>121</v>
      </c>
      <c r="E19" s="239" t="s">
        <v>151</v>
      </c>
      <c r="F19" s="240">
        <v>2579.75</v>
      </c>
      <c r="G19" s="240">
        <v>130.35</v>
      </c>
      <c r="H19" s="240">
        <f>SUM(F19:G19)</f>
        <v>2710.1</v>
      </c>
      <c r="I19" s="385" t="s">
        <v>419</v>
      </c>
    </row>
    <row r="20" spans="1:14" s="9" customFormat="1" ht="15">
      <c r="A20" s="237" t="s">
        <v>119</v>
      </c>
      <c r="B20" s="237">
        <v>903044</v>
      </c>
      <c r="C20" s="238" t="s">
        <v>76</v>
      </c>
      <c r="D20" s="239" t="s">
        <v>121</v>
      </c>
      <c r="E20" s="239" t="s">
        <v>151</v>
      </c>
      <c r="F20" s="240">
        <v>13267.8</v>
      </c>
      <c r="G20" s="240">
        <f>F20*20%</f>
        <v>2653.56</v>
      </c>
      <c r="H20" s="240">
        <f>F20+G20</f>
        <v>15921.359999999999</v>
      </c>
      <c r="I20" s="385" t="s">
        <v>419</v>
      </c>
      <c r="J20" s="8"/>
      <c r="K20" s="8"/>
      <c r="L20" s="8"/>
      <c r="M20" s="8"/>
      <c r="N20" s="8"/>
    </row>
    <row r="21" spans="1:14" ht="16" customHeight="1">
      <c r="A21" s="508" t="s">
        <v>10</v>
      </c>
      <c r="B21" s="509"/>
      <c r="C21" s="509"/>
      <c r="D21" s="510"/>
      <c r="E21" s="443"/>
      <c r="F21" s="444">
        <f>SUM(F6:F20)</f>
        <v>65765.75</v>
      </c>
      <c r="G21" s="444">
        <f>SUM(G6:G20)</f>
        <v>11686.603999999999</v>
      </c>
      <c r="H21" s="444">
        <f>SUM(H6:H20)</f>
        <v>77452.353999999992</v>
      </c>
      <c r="I21" s="445"/>
    </row>
    <row r="22" spans="1:14">
      <c r="A22" s="495" t="s">
        <v>11</v>
      </c>
      <c r="B22" s="496"/>
      <c r="C22" s="496"/>
      <c r="D22" s="496"/>
      <c r="E22" s="496"/>
      <c r="F22" s="496"/>
      <c r="G22" s="496"/>
      <c r="H22" s="496"/>
      <c r="I22" s="497"/>
    </row>
    <row r="23" spans="1:14" s="7" customFormat="1" ht="16">
      <c r="A23" s="299" t="s">
        <v>191</v>
      </c>
      <c r="B23" s="446" t="s">
        <v>192</v>
      </c>
      <c r="C23" s="412" t="s">
        <v>193</v>
      </c>
      <c r="D23" s="300" t="s">
        <v>62</v>
      </c>
      <c r="E23" s="300" t="s">
        <v>194</v>
      </c>
      <c r="F23" s="271">
        <v>4527.55</v>
      </c>
      <c r="G23" s="271">
        <f>F23*0.2</f>
        <v>905.5100000000001</v>
      </c>
      <c r="H23" s="271">
        <f>F23+G23</f>
        <v>5433.06</v>
      </c>
      <c r="I23" s="413" t="s">
        <v>385</v>
      </c>
      <c r="J23" s="6"/>
      <c r="K23" s="6"/>
      <c r="L23" s="6"/>
      <c r="M23" s="6"/>
      <c r="N23" s="6"/>
    </row>
    <row r="24" spans="1:14" s="7" customFormat="1" ht="16">
      <c r="A24" s="237" t="s">
        <v>43</v>
      </c>
      <c r="B24" s="265" t="s">
        <v>195</v>
      </c>
      <c r="C24" s="238" t="s">
        <v>175</v>
      </c>
      <c r="D24" s="239" t="s">
        <v>196</v>
      </c>
      <c r="E24" s="239" t="s">
        <v>86</v>
      </c>
      <c r="F24" s="240">
        <v>24.3</v>
      </c>
      <c r="G24" s="240">
        <v>4.8600000000000003</v>
      </c>
      <c r="H24" s="240">
        <f>SUM(F24:G24)</f>
        <v>29.16</v>
      </c>
      <c r="I24" s="385" t="s">
        <v>339</v>
      </c>
      <c r="J24" s="6"/>
      <c r="K24" s="6"/>
      <c r="L24" s="6"/>
      <c r="M24" s="6"/>
      <c r="N24" s="6"/>
    </row>
    <row r="25" spans="1:14" s="7" customFormat="1" ht="16">
      <c r="A25" s="237" t="s">
        <v>130</v>
      </c>
      <c r="B25" s="265" t="s">
        <v>202</v>
      </c>
      <c r="C25" s="238" t="s">
        <v>85</v>
      </c>
      <c r="D25" s="239" t="s">
        <v>203</v>
      </c>
      <c r="E25" s="239" t="s">
        <v>212</v>
      </c>
      <c r="F25" s="240">
        <v>1271.2</v>
      </c>
      <c r="G25" s="240">
        <v>0</v>
      </c>
      <c r="H25" s="240">
        <f t="shared" ref="H25:H32" si="0">F25+G25</f>
        <v>1271.2</v>
      </c>
      <c r="I25" s="385" t="s">
        <v>419</v>
      </c>
      <c r="J25" s="6"/>
      <c r="K25" s="6"/>
      <c r="L25" s="6"/>
      <c r="M25" s="6"/>
      <c r="N25" s="6"/>
    </row>
    <row r="26" spans="1:14" s="7" customFormat="1" ht="16">
      <c r="A26" s="237" t="s">
        <v>130</v>
      </c>
      <c r="B26" s="265" t="s">
        <v>230</v>
      </c>
      <c r="C26" s="238" t="s">
        <v>238</v>
      </c>
      <c r="D26" s="239" t="s">
        <v>121</v>
      </c>
      <c r="E26" s="239" t="s">
        <v>231</v>
      </c>
      <c r="F26" s="240">
        <v>4325.25</v>
      </c>
      <c r="G26" s="240">
        <v>135</v>
      </c>
      <c r="H26" s="240">
        <f t="shared" si="0"/>
        <v>4460.25</v>
      </c>
      <c r="I26" s="385" t="s">
        <v>482</v>
      </c>
      <c r="J26" s="6"/>
      <c r="K26" s="6"/>
      <c r="L26" s="6"/>
      <c r="M26" s="6"/>
      <c r="N26" s="6"/>
    </row>
    <row r="27" spans="1:14" s="7" customFormat="1" ht="16">
      <c r="A27" s="237" t="s">
        <v>73</v>
      </c>
      <c r="B27" s="237">
        <v>25000639</v>
      </c>
      <c r="C27" s="238" t="s">
        <v>210</v>
      </c>
      <c r="D27" s="239" t="s">
        <v>211</v>
      </c>
      <c r="E27" s="239" t="s">
        <v>212</v>
      </c>
      <c r="F27" s="240">
        <v>545.6</v>
      </c>
      <c r="G27" s="240">
        <v>0</v>
      </c>
      <c r="H27" s="240">
        <f t="shared" si="0"/>
        <v>545.6</v>
      </c>
      <c r="I27" s="385" t="s">
        <v>419</v>
      </c>
      <c r="J27" s="6"/>
      <c r="K27" s="6"/>
      <c r="L27" s="6"/>
      <c r="M27" s="6"/>
      <c r="N27" s="6"/>
    </row>
    <row r="28" spans="1:14" s="7" customFormat="1" ht="16">
      <c r="A28" s="237" t="s">
        <v>63</v>
      </c>
      <c r="B28" s="237" t="s">
        <v>249</v>
      </c>
      <c r="C28" s="238" t="s">
        <v>240</v>
      </c>
      <c r="D28" s="239" t="s">
        <v>62</v>
      </c>
      <c r="E28" s="239" t="s">
        <v>250</v>
      </c>
      <c r="F28" s="240">
        <v>4124.2</v>
      </c>
      <c r="G28" s="240">
        <f>F28*0.2</f>
        <v>824.84</v>
      </c>
      <c r="H28" s="240">
        <f>F28+G28</f>
        <v>4949.04</v>
      </c>
      <c r="I28" s="385" t="s">
        <v>449</v>
      </c>
      <c r="J28" s="6"/>
      <c r="K28" s="6"/>
      <c r="L28" s="6"/>
      <c r="M28" s="6"/>
      <c r="N28" s="6"/>
    </row>
    <row r="29" spans="1:14" s="7" customFormat="1" ht="16">
      <c r="A29" s="237" t="s">
        <v>232</v>
      </c>
      <c r="B29" s="265" t="s">
        <v>233</v>
      </c>
      <c r="C29" s="238" t="s">
        <v>234</v>
      </c>
      <c r="D29" s="239" t="s">
        <v>121</v>
      </c>
      <c r="E29" s="239" t="s">
        <v>235</v>
      </c>
      <c r="F29" s="240">
        <v>2364.2800000000002</v>
      </c>
      <c r="G29" s="240">
        <v>0</v>
      </c>
      <c r="H29" s="240">
        <f t="shared" si="0"/>
        <v>2364.2800000000002</v>
      </c>
      <c r="I29" s="408" t="s">
        <v>485</v>
      </c>
      <c r="J29" s="6"/>
      <c r="K29" s="6"/>
      <c r="L29" s="6"/>
      <c r="M29" s="6"/>
      <c r="N29" s="6"/>
    </row>
    <row r="30" spans="1:14" s="52" customFormat="1" ht="16">
      <c r="A30" s="273" t="s">
        <v>232</v>
      </c>
      <c r="B30" s="398" t="s">
        <v>242</v>
      </c>
      <c r="C30" s="407" t="s">
        <v>148</v>
      </c>
      <c r="D30" s="274" t="s">
        <v>62</v>
      </c>
      <c r="E30" s="274" t="s">
        <v>243</v>
      </c>
      <c r="F30" s="275">
        <v>-2345.33</v>
      </c>
      <c r="G30" s="275">
        <f>F30*0.2</f>
        <v>-469.06600000000003</v>
      </c>
      <c r="H30" s="275">
        <f t="shared" si="0"/>
        <v>-2814.3959999999997</v>
      </c>
      <c r="I30" s="408" t="s">
        <v>453</v>
      </c>
      <c r="J30" s="25"/>
      <c r="K30" s="25"/>
      <c r="L30" s="25"/>
      <c r="M30" s="25"/>
      <c r="N30" s="25"/>
    </row>
    <row r="31" spans="1:14" s="52" customFormat="1" ht="17" customHeight="1">
      <c r="A31" s="273" t="s">
        <v>244</v>
      </c>
      <c r="B31" s="398" t="s">
        <v>245</v>
      </c>
      <c r="C31" s="407" t="s">
        <v>234</v>
      </c>
      <c r="D31" s="274" t="s">
        <v>121</v>
      </c>
      <c r="E31" s="274" t="s">
        <v>243</v>
      </c>
      <c r="F31" s="275">
        <v>-16.28</v>
      </c>
      <c r="G31" s="275">
        <v>0</v>
      </c>
      <c r="H31" s="275">
        <f t="shared" si="0"/>
        <v>-16.28</v>
      </c>
      <c r="I31" s="399" t="s">
        <v>484</v>
      </c>
      <c r="J31" s="25"/>
      <c r="K31" s="25"/>
      <c r="L31" s="25"/>
      <c r="M31" s="25"/>
      <c r="N31" s="25"/>
    </row>
    <row r="32" spans="1:14" s="18" customFormat="1" ht="17" customHeight="1">
      <c r="A32" s="237" t="s">
        <v>244</v>
      </c>
      <c r="B32" s="237">
        <v>903073</v>
      </c>
      <c r="C32" s="238" t="s">
        <v>493</v>
      </c>
      <c r="D32" s="239" t="s">
        <v>121</v>
      </c>
      <c r="E32" s="239" t="s">
        <v>311</v>
      </c>
      <c r="F32" s="240">
        <v>2034.2</v>
      </c>
      <c r="G32" s="240">
        <v>6.84</v>
      </c>
      <c r="H32" s="240">
        <f t="shared" si="0"/>
        <v>2041.04</v>
      </c>
      <c r="I32" s="241" t="s">
        <v>565</v>
      </c>
      <c r="J32" s="17"/>
      <c r="K32" s="17"/>
      <c r="L32" s="17"/>
      <c r="M32" s="17"/>
      <c r="N32" s="17"/>
    </row>
    <row r="33" spans="1:14" s="7" customFormat="1" ht="16">
      <c r="A33" s="237" t="s">
        <v>145</v>
      </c>
      <c r="B33" s="308" t="s">
        <v>251</v>
      </c>
      <c r="C33" s="238" t="s">
        <v>252</v>
      </c>
      <c r="D33" s="239" t="s">
        <v>253</v>
      </c>
      <c r="E33" s="239" t="s">
        <v>254</v>
      </c>
      <c r="F33" s="240">
        <v>21091</v>
      </c>
      <c r="G33" s="240">
        <f>F33*0.2</f>
        <v>4218.2</v>
      </c>
      <c r="H33" s="240">
        <f t="shared" ref="H33:H40" si="1">F33+G33</f>
        <v>25309.200000000001</v>
      </c>
      <c r="I33" s="385" t="s">
        <v>419</v>
      </c>
      <c r="J33" s="6"/>
      <c r="K33" s="6"/>
      <c r="L33" s="6"/>
      <c r="M33" s="6"/>
      <c r="N33" s="6"/>
    </row>
    <row r="34" spans="1:14" s="9" customFormat="1" ht="15">
      <c r="A34" s="237" t="s">
        <v>145</v>
      </c>
      <c r="B34" s="265" t="s">
        <v>285</v>
      </c>
      <c r="C34" s="238" t="s">
        <v>286</v>
      </c>
      <c r="D34" s="239" t="s">
        <v>95</v>
      </c>
      <c r="E34" s="239" t="s">
        <v>212</v>
      </c>
      <c r="F34" s="240">
        <v>16</v>
      </c>
      <c r="G34" s="240">
        <f>F34*0.2</f>
        <v>3.2</v>
      </c>
      <c r="H34" s="240">
        <f t="shared" si="1"/>
        <v>19.2</v>
      </c>
      <c r="I34" s="385" t="s">
        <v>419</v>
      </c>
      <c r="J34" s="8"/>
      <c r="K34" s="8"/>
      <c r="L34" s="8"/>
      <c r="M34" s="8"/>
      <c r="N34" s="8"/>
    </row>
    <row r="35" spans="1:14" s="22" customFormat="1" ht="15">
      <c r="A35" s="273" t="s">
        <v>52</v>
      </c>
      <c r="B35" s="398" t="s">
        <v>297</v>
      </c>
      <c r="C35" s="407" t="s">
        <v>118</v>
      </c>
      <c r="D35" s="274" t="s">
        <v>298</v>
      </c>
      <c r="E35" s="274" t="s">
        <v>243</v>
      </c>
      <c r="F35" s="275">
        <v>-10601.08</v>
      </c>
      <c r="G35" s="275">
        <f>F35*0.2</f>
        <v>-2120.2159999999999</v>
      </c>
      <c r="H35" s="275">
        <f t="shared" si="1"/>
        <v>-12721.296</v>
      </c>
      <c r="I35" s="408" t="s">
        <v>302</v>
      </c>
      <c r="J35" s="21"/>
      <c r="K35" s="21"/>
      <c r="L35" s="21"/>
      <c r="M35" s="21"/>
      <c r="N35" s="21"/>
    </row>
    <row r="36" spans="1:14" s="9" customFormat="1" ht="15">
      <c r="A36" s="237" t="s">
        <v>52</v>
      </c>
      <c r="B36" s="265" t="s">
        <v>299</v>
      </c>
      <c r="C36" s="238" t="s">
        <v>118</v>
      </c>
      <c r="D36" s="239" t="s">
        <v>62</v>
      </c>
      <c r="E36" s="239" t="s">
        <v>300</v>
      </c>
      <c r="F36" s="240">
        <v>10220.629999999999</v>
      </c>
      <c r="G36" s="240">
        <f>F36*0.2</f>
        <v>2044.126</v>
      </c>
      <c r="H36" s="240">
        <f t="shared" si="1"/>
        <v>12264.755999999999</v>
      </c>
      <c r="I36" s="385" t="s">
        <v>486</v>
      </c>
      <c r="J36" s="8"/>
      <c r="K36" s="8"/>
      <c r="L36" s="8"/>
      <c r="M36" s="8"/>
      <c r="N36" s="8"/>
    </row>
    <row r="37" spans="1:14" s="9" customFormat="1" ht="15">
      <c r="A37" s="237" t="s">
        <v>52</v>
      </c>
      <c r="B37" s="265" t="s">
        <v>304</v>
      </c>
      <c r="C37" s="238" t="s">
        <v>306</v>
      </c>
      <c r="D37" s="239" t="s">
        <v>305</v>
      </c>
      <c r="E37" s="239" t="s">
        <v>254</v>
      </c>
      <c r="F37" s="240">
        <v>12749.84</v>
      </c>
      <c r="G37" s="240">
        <v>0</v>
      </c>
      <c r="H37" s="240">
        <f t="shared" si="1"/>
        <v>12749.84</v>
      </c>
      <c r="I37" s="385" t="s">
        <v>419</v>
      </c>
      <c r="J37" s="8"/>
      <c r="K37" s="8"/>
      <c r="L37" s="8"/>
      <c r="M37" s="8"/>
      <c r="N37" s="8"/>
    </row>
    <row r="38" spans="1:14" s="9" customFormat="1" ht="15">
      <c r="A38" s="237" t="s">
        <v>52</v>
      </c>
      <c r="B38" s="265" t="s">
        <v>321</v>
      </c>
      <c r="C38" s="238" t="s">
        <v>322</v>
      </c>
      <c r="D38" s="239" t="s">
        <v>62</v>
      </c>
      <c r="E38" s="239" t="s">
        <v>300</v>
      </c>
      <c r="F38" s="240">
        <v>3089.75</v>
      </c>
      <c r="G38" s="240">
        <f>F38*0.2</f>
        <v>617.95000000000005</v>
      </c>
      <c r="H38" s="240">
        <f t="shared" si="1"/>
        <v>3707.7</v>
      </c>
      <c r="I38" s="385" t="s">
        <v>486</v>
      </c>
      <c r="J38" s="8"/>
      <c r="K38" s="8"/>
      <c r="L38" s="8"/>
      <c r="M38" s="8"/>
      <c r="N38" s="8"/>
    </row>
    <row r="39" spans="1:14" s="9" customFormat="1" ht="15">
      <c r="A39" s="237" t="s">
        <v>52</v>
      </c>
      <c r="B39" s="265" t="s">
        <v>323</v>
      </c>
      <c r="C39" s="238" t="s">
        <v>290</v>
      </c>
      <c r="D39" s="239" t="s">
        <v>298</v>
      </c>
      <c r="E39" s="239" t="s">
        <v>300</v>
      </c>
      <c r="F39" s="240">
        <v>4064.6</v>
      </c>
      <c r="G39" s="240">
        <f>F39*0.2</f>
        <v>812.92000000000007</v>
      </c>
      <c r="H39" s="240">
        <f t="shared" si="1"/>
        <v>4877.5200000000004</v>
      </c>
      <c r="I39" s="385" t="s">
        <v>486</v>
      </c>
      <c r="J39" s="8"/>
      <c r="K39" s="8"/>
      <c r="L39" s="8"/>
      <c r="M39" s="8"/>
      <c r="N39" s="8"/>
    </row>
    <row r="40" spans="1:14" s="9" customFormat="1" ht="15">
      <c r="A40" s="237" t="s">
        <v>52</v>
      </c>
      <c r="B40" s="265" t="s">
        <v>333</v>
      </c>
      <c r="C40" s="238" t="s">
        <v>334</v>
      </c>
      <c r="D40" s="239" t="s">
        <v>335</v>
      </c>
      <c r="E40" s="239" t="s">
        <v>254</v>
      </c>
      <c r="F40" s="240">
        <v>4291</v>
      </c>
      <c r="G40" s="240">
        <v>0</v>
      </c>
      <c r="H40" s="240">
        <f t="shared" si="1"/>
        <v>4291</v>
      </c>
      <c r="I40" s="385" t="s">
        <v>419</v>
      </c>
      <c r="J40" s="8"/>
      <c r="K40" s="8"/>
      <c r="L40" s="8"/>
      <c r="M40" s="8"/>
      <c r="N40" s="8"/>
    </row>
    <row r="41" spans="1:14" ht="16" customHeight="1">
      <c r="A41" s="508" t="s">
        <v>10</v>
      </c>
      <c r="B41" s="509"/>
      <c r="C41" s="509"/>
      <c r="D41" s="509"/>
      <c r="E41" s="510"/>
      <c r="F41" s="444">
        <f>SUM(F23:F40)</f>
        <v>61776.71</v>
      </c>
      <c r="G41" s="444">
        <f>SUM(G23:G40)</f>
        <v>6984.1639999999989</v>
      </c>
      <c r="H41" s="444">
        <f>SUM(H23:H40)</f>
        <v>68760.873999999996</v>
      </c>
      <c r="I41" s="445"/>
    </row>
    <row r="42" spans="1:14">
      <c r="A42" s="495" t="s">
        <v>12</v>
      </c>
      <c r="B42" s="496"/>
      <c r="C42" s="496"/>
      <c r="D42" s="496"/>
      <c r="E42" s="496"/>
      <c r="F42" s="496"/>
      <c r="G42" s="496"/>
      <c r="H42" s="496"/>
      <c r="I42" s="497"/>
    </row>
    <row r="43" spans="1:14" s="10" customFormat="1" ht="16">
      <c r="A43" s="237" t="s">
        <v>403</v>
      </c>
      <c r="B43" s="237" t="s">
        <v>404</v>
      </c>
      <c r="C43" s="238" t="s">
        <v>349</v>
      </c>
      <c r="D43" s="239" t="s">
        <v>62</v>
      </c>
      <c r="E43" s="239" t="s">
        <v>405</v>
      </c>
      <c r="F43" s="240">
        <v>8762.67</v>
      </c>
      <c r="G43" s="240">
        <f>F43*0.2</f>
        <v>1752.5340000000001</v>
      </c>
      <c r="H43" s="240">
        <f t="shared" ref="H43:H52" si="2">F43+G43</f>
        <v>10515.204</v>
      </c>
      <c r="I43" s="385" t="s">
        <v>517</v>
      </c>
      <c r="J43" s="5"/>
      <c r="K43" s="5"/>
      <c r="L43" s="5"/>
      <c r="M43" s="5"/>
      <c r="N43" s="5"/>
    </row>
    <row r="44" spans="1:14" s="10" customFormat="1" ht="16">
      <c r="A44" s="237" t="s">
        <v>400</v>
      </c>
      <c r="B44" s="237" t="s">
        <v>401</v>
      </c>
      <c r="C44" s="238" t="s">
        <v>360</v>
      </c>
      <c r="D44" s="239" t="s">
        <v>62</v>
      </c>
      <c r="E44" s="239" t="s">
        <v>402</v>
      </c>
      <c r="F44" s="240">
        <v>2138.4</v>
      </c>
      <c r="G44" s="240">
        <v>427.68</v>
      </c>
      <c r="H44" s="240">
        <f t="shared" si="2"/>
        <v>2566.08</v>
      </c>
      <c r="I44" s="385" t="s">
        <v>517</v>
      </c>
      <c r="J44" s="5"/>
      <c r="K44" s="5"/>
      <c r="L44" s="5"/>
      <c r="M44" s="5"/>
      <c r="N44" s="5"/>
    </row>
    <row r="45" spans="1:14" s="7" customFormat="1" ht="16">
      <c r="A45" s="281" t="s">
        <v>327</v>
      </c>
      <c r="B45" s="281" t="s">
        <v>328</v>
      </c>
      <c r="C45" s="410" t="s">
        <v>329</v>
      </c>
      <c r="D45" s="318" t="s">
        <v>62</v>
      </c>
      <c r="E45" s="318" t="s">
        <v>330</v>
      </c>
      <c r="F45" s="411">
        <v>5630.56</v>
      </c>
      <c r="G45" s="411">
        <f>F45*0.2</f>
        <v>1126.1120000000001</v>
      </c>
      <c r="H45" s="411">
        <f t="shared" si="2"/>
        <v>6756.6720000000005</v>
      </c>
      <c r="I45" s="408" t="s">
        <v>343</v>
      </c>
      <c r="J45" s="6"/>
      <c r="K45" s="6"/>
      <c r="L45" s="6"/>
      <c r="M45" s="6"/>
      <c r="N45" s="6"/>
    </row>
    <row r="46" spans="1:14" s="7" customFormat="1" ht="16">
      <c r="A46" s="386" t="s">
        <v>427</v>
      </c>
      <c r="B46" s="237" t="s">
        <v>428</v>
      </c>
      <c r="C46" s="238" t="s">
        <v>423</v>
      </c>
      <c r="D46" s="239" t="s">
        <v>62</v>
      </c>
      <c r="E46" s="239" t="s">
        <v>416</v>
      </c>
      <c r="F46" s="240">
        <v>3289.1</v>
      </c>
      <c r="G46" s="240">
        <v>657.82</v>
      </c>
      <c r="H46" s="240">
        <f>F46+G46</f>
        <v>3946.92</v>
      </c>
      <c r="I46" s="385" t="s">
        <v>540</v>
      </c>
      <c r="J46" s="6"/>
      <c r="K46" s="6"/>
      <c r="L46" s="6"/>
      <c r="M46" s="6"/>
      <c r="N46" s="6"/>
    </row>
    <row r="47" spans="1:14" s="7" customFormat="1" ht="16">
      <c r="A47" s="386" t="s">
        <v>204</v>
      </c>
      <c r="B47" s="237" t="s">
        <v>394</v>
      </c>
      <c r="C47" s="238" t="s">
        <v>382</v>
      </c>
      <c r="D47" s="239" t="s">
        <v>62</v>
      </c>
      <c r="E47" s="239" t="s">
        <v>395</v>
      </c>
      <c r="F47" s="240">
        <v>3953.6</v>
      </c>
      <c r="G47" s="240">
        <v>790.72</v>
      </c>
      <c r="H47" s="240">
        <f t="shared" si="2"/>
        <v>4744.32</v>
      </c>
      <c r="I47" s="385" t="s">
        <v>565</v>
      </c>
      <c r="J47" s="6"/>
      <c r="K47" s="6"/>
      <c r="L47" s="6"/>
      <c r="M47" s="6"/>
      <c r="N47" s="6"/>
    </row>
    <row r="48" spans="1:14" s="7" customFormat="1" ht="16">
      <c r="A48" s="386" t="s">
        <v>239</v>
      </c>
      <c r="B48" s="237" t="s">
        <v>406</v>
      </c>
      <c r="C48" s="238" t="s">
        <v>407</v>
      </c>
      <c r="D48" s="239" t="s">
        <v>142</v>
      </c>
      <c r="E48" s="239" t="s">
        <v>408</v>
      </c>
      <c r="F48" s="240">
        <v>51.6</v>
      </c>
      <c r="G48" s="240">
        <v>10.32</v>
      </c>
      <c r="H48" s="240">
        <f t="shared" si="2"/>
        <v>61.92</v>
      </c>
      <c r="I48" s="385" t="s">
        <v>587</v>
      </c>
      <c r="J48" s="6"/>
      <c r="K48" s="6"/>
      <c r="L48" s="6"/>
      <c r="M48" s="6"/>
      <c r="N48" s="6"/>
    </row>
    <row r="49" spans="1:14" s="7" customFormat="1" ht="16">
      <c r="A49" s="386" t="s">
        <v>239</v>
      </c>
      <c r="B49" s="237" t="s">
        <v>420</v>
      </c>
      <c r="C49" s="238" t="s">
        <v>417</v>
      </c>
      <c r="D49" s="239" t="s">
        <v>62</v>
      </c>
      <c r="E49" s="239" t="s">
        <v>421</v>
      </c>
      <c r="F49" s="240">
        <v>7542.58</v>
      </c>
      <c r="G49" s="240">
        <f>F49*0.2</f>
        <v>1508.5160000000001</v>
      </c>
      <c r="H49" s="240">
        <f>F49+G49</f>
        <v>9051.0959999999995</v>
      </c>
      <c r="I49" s="385" t="s">
        <v>587</v>
      </c>
      <c r="J49" s="6"/>
      <c r="K49" s="6"/>
      <c r="L49" s="6"/>
      <c r="M49" s="6"/>
      <c r="N49" s="6"/>
    </row>
    <row r="50" spans="1:14" s="12" customFormat="1" ht="15">
      <c r="A50" s="386" t="s">
        <v>415</v>
      </c>
      <c r="B50" s="237">
        <v>3250012</v>
      </c>
      <c r="C50" s="238" t="s">
        <v>398</v>
      </c>
      <c r="D50" s="239" t="s">
        <v>335</v>
      </c>
      <c r="E50" s="239" t="s">
        <v>416</v>
      </c>
      <c r="F50" s="240">
        <v>4853.3999999999996</v>
      </c>
      <c r="G50" s="240">
        <v>0</v>
      </c>
      <c r="H50" s="240">
        <f t="shared" si="2"/>
        <v>4853.3999999999996</v>
      </c>
      <c r="I50" s="385" t="s">
        <v>540</v>
      </c>
      <c r="J50" s="11"/>
      <c r="K50" s="11"/>
      <c r="L50" s="11"/>
      <c r="M50" s="11"/>
      <c r="N50" s="11"/>
    </row>
    <row r="51" spans="1:14" s="14" customFormat="1" ht="15">
      <c r="A51" s="386" t="s">
        <v>212</v>
      </c>
      <c r="B51" s="237">
        <v>903104</v>
      </c>
      <c r="C51" s="238" t="s">
        <v>434</v>
      </c>
      <c r="D51" s="239" t="s">
        <v>121</v>
      </c>
      <c r="E51" s="239" t="s">
        <v>432</v>
      </c>
      <c r="F51" s="240">
        <v>1276</v>
      </c>
      <c r="G51" s="240">
        <v>0</v>
      </c>
      <c r="H51" s="240">
        <f t="shared" si="2"/>
        <v>1276</v>
      </c>
      <c r="I51" s="385" t="s">
        <v>637</v>
      </c>
      <c r="J51" s="13"/>
      <c r="K51" s="13"/>
      <c r="L51" s="13"/>
      <c r="M51" s="13"/>
      <c r="N51" s="13"/>
    </row>
    <row r="52" spans="1:14" s="14" customFormat="1" ht="15">
      <c r="A52" s="386" t="s">
        <v>212</v>
      </c>
      <c r="B52" s="237" t="s">
        <v>436</v>
      </c>
      <c r="C52" s="238" t="s">
        <v>364</v>
      </c>
      <c r="D52" s="239" t="s">
        <v>435</v>
      </c>
      <c r="E52" s="239" t="s">
        <v>432</v>
      </c>
      <c r="F52" s="240">
        <v>3264.8</v>
      </c>
      <c r="G52" s="240">
        <v>0</v>
      </c>
      <c r="H52" s="240">
        <f t="shared" si="2"/>
        <v>3264.8</v>
      </c>
      <c r="I52" s="385" t="s">
        <v>591</v>
      </c>
      <c r="J52" s="13"/>
      <c r="K52" s="13"/>
      <c r="L52" s="13"/>
      <c r="M52" s="13"/>
      <c r="N52" s="13"/>
    </row>
    <row r="53" spans="1:14" s="9" customFormat="1" ht="15">
      <c r="A53" s="386" t="s">
        <v>212</v>
      </c>
      <c r="B53" s="237" t="s">
        <v>437</v>
      </c>
      <c r="C53" s="238" t="s">
        <v>438</v>
      </c>
      <c r="D53" s="239" t="s">
        <v>435</v>
      </c>
      <c r="E53" s="239" t="s">
        <v>432</v>
      </c>
      <c r="F53" s="240">
        <v>11371.1</v>
      </c>
      <c r="G53" s="240">
        <f>F53*0.2</f>
        <v>2274.2200000000003</v>
      </c>
      <c r="H53" s="240">
        <f>F53+G53</f>
        <v>13645.32</v>
      </c>
      <c r="I53" s="385" t="s">
        <v>591</v>
      </c>
      <c r="J53" s="8"/>
      <c r="K53" s="8"/>
      <c r="L53" s="8"/>
      <c r="M53" s="8"/>
      <c r="N53" s="8"/>
    </row>
    <row r="54" spans="1:14" s="9" customFormat="1" ht="15">
      <c r="A54" s="386" t="s">
        <v>212</v>
      </c>
      <c r="B54" s="237" t="s">
        <v>477</v>
      </c>
      <c r="C54" s="238" t="s">
        <v>275</v>
      </c>
      <c r="D54" s="239" t="s">
        <v>478</v>
      </c>
      <c r="E54" s="239" t="s">
        <v>311</v>
      </c>
      <c r="F54" s="240">
        <v>812</v>
      </c>
      <c r="G54" s="240">
        <v>162.4</v>
      </c>
      <c r="H54" s="240">
        <f>F54+G54</f>
        <v>974.4</v>
      </c>
      <c r="I54" s="399" t="s">
        <v>626</v>
      </c>
      <c r="J54" s="8"/>
      <c r="K54" s="8"/>
      <c r="L54" s="8"/>
      <c r="M54" s="8"/>
      <c r="N54" s="8"/>
    </row>
    <row r="55" spans="1:14" s="9" customFormat="1" ht="15">
      <c r="A55" s="386" t="s">
        <v>212</v>
      </c>
      <c r="B55" s="237" t="s">
        <v>495</v>
      </c>
      <c r="C55" s="238" t="s">
        <v>473</v>
      </c>
      <c r="D55" s="239" t="s">
        <v>265</v>
      </c>
      <c r="E55" s="239" t="s">
        <v>311</v>
      </c>
      <c r="F55" s="240">
        <v>218.75</v>
      </c>
      <c r="G55" s="240">
        <v>43.75</v>
      </c>
      <c r="H55" s="240">
        <f>F55+G55</f>
        <v>262.5</v>
      </c>
      <c r="I55" s="241" t="s">
        <v>565</v>
      </c>
      <c r="J55" s="8"/>
      <c r="K55" s="8"/>
      <c r="L55" s="8"/>
      <c r="M55" s="8"/>
      <c r="N55" s="8"/>
    </row>
    <row r="56" spans="1:14" ht="16" customHeight="1">
      <c r="A56" s="508" t="s">
        <v>10</v>
      </c>
      <c r="B56" s="509"/>
      <c r="C56" s="509"/>
      <c r="D56" s="509"/>
      <c r="E56" s="510"/>
      <c r="F56" s="444">
        <f>SUM(F43:F55)</f>
        <v>53164.56</v>
      </c>
      <c r="G56" s="444">
        <f>SUM(G43:G55)</f>
        <v>8754.0719999999983</v>
      </c>
      <c r="H56" s="444">
        <f>SUM(H43:H55)</f>
        <v>61918.631999999998</v>
      </c>
      <c r="I56" s="445"/>
    </row>
    <row r="57" spans="1:14">
      <c r="A57" s="495" t="s">
        <v>13</v>
      </c>
      <c r="B57" s="496"/>
      <c r="C57" s="496"/>
      <c r="D57" s="496"/>
      <c r="E57" s="496"/>
      <c r="F57" s="496"/>
      <c r="G57" s="496"/>
      <c r="H57" s="496"/>
      <c r="I57" s="497"/>
    </row>
    <row r="58" spans="1:14" s="7" customFormat="1" ht="16">
      <c r="A58" s="431" t="s">
        <v>171</v>
      </c>
      <c r="B58" s="432" t="s">
        <v>528</v>
      </c>
      <c r="C58" s="433" t="s">
        <v>529</v>
      </c>
      <c r="D58" s="270" t="s">
        <v>524</v>
      </c>
      <c r="E58" s="434" t="s">
        <v>442</v>
      </c>
      <c r="F58" s="271">
        <v>1020.18</v>
      </c>
      <c r="G58" s="272">
        <v>204.04</v>
      </c>
      <c r="H58" s="271">
        <f t="shared" ref="H58:H70" si="3">F58+G58</f>
        <v>1224.22</v>
      </c>
      <c r="I58" s="413" t="s">
        <v>637</v>
      </c>
      <c r="J58" s="6"/>
      <c r="K58" s="6"/>
      <c r="L58" s="6"/>
      <c r="M58" s="6"/>
      <c r="N58" s="6"/>
    </row>
    <row r="59" spans="1:14" s="7" customFormat="1" ht="16">
      <c r="A59" s="431" t="s">
        <v>171</v>
      </c>
      <c r="B59" s="432" t="s">
        <v>523</v>
      </c>
      <c r="C59" s="433" t="s">
        <v>525</v>
      </c>
      <c r="D59" s="270" t="s">
        <v>524</v>
      </c>
      <c r="E59" s="434" t="s">
        <v>442</v>
      </c>
      <c r="F59" s="271">
        <v>3820.9</v>
      </c>
      <c r="G59" s="272">
        <v>0</v>
      </c>
      <c r="H59" s="271">
        <f t="shared" si="3"/>
        <v>3820.9</v>
      </c>
      <c r="I59" s="385" t="s">
        <v>637</v>
      </c>
      <c r="J59" s="6"/>
      <c r="K59" s="6"/>
      <c r="L59" s="6"/>
      <c r="M59" s="6"/>
      <c r="N59" s="6"/>
    </row>
    <row r="60" spans="1:14" s="7" customFormat="1" ht="16">
      <c r="A60" s="431" t="s">
        <v>171</v>
      </c>
      <c r="B60" s="432" t="s">
        <v>526</v>
      </c>
      <c r="C60" s="433" t="s">
        <v>527</v>
      </c>
      <c r="D60" s="270" t="s">
        <v>524</v>
      </c>
      <c r="E60" s="434" t="s">
        <v>442</v>
      </c>
      <c r="F60" s="271">
        <v>1394.05</v>
      </c>
      <c r="G60" s="272">
        <v>0</v>
      </c>
      <c r="H60" s="271">
        <f t="shared" si="3"/>
        <v>1394.05</v>
      </c>
      <c r="I60" s="385" t="s">
        <v>637</v>
      </c>
      <c r="J60" s="6"/>
      <c r="K60" s="6"/>
      <c r="L60" s="6"/>
      <c r="M60" s="6"/>
      <c r="N60" s="6"/>
    </row>
    <row r="61" spans="1:14" s="7" customFormat="1" ht="16">
      <c r="A61" s="431" t="s">
        <v>171</v>
      </c>
      <c r="B61" s="432" t="s">
        <v>532</v>
      </c>
      <c r="C61" s="433" t="s">
        <v>366</v>
      </c>
      <c r="D61" s="270" t="s">
        <v>524</v>
      </c>
      <c r="E61" s="434" t="s">
        <v>442</v>
      </c>
      <c r="F61" s="271">
        <v>7222.6</v>
      </c>
      <c r="G61" s="272">
        <v>0</v>
      </c>
      <c r="H61" s="271">
        <f>F61+G61</f>
        <v>7222.6</v>
      </c>
      <c r="I61" s="385" t="s">
        <v>637</v>
      </c>
      <c r="J61" s="6"/>
      <c r="K61" s="6"/>
      <c r="L61" s="6"/>
      <c r="M61" s="6"/>
      <c r="N61" s="6"/>
    </row>
    <row r="62" spans="1:14" s="7" customFormat="1" ht="16">
      <c r="A62" s="299" t="s">
        <v>487</v>
      </c>
      <c r="B62" s="299" t="s">
        <v>488</v>
      </c>
      <c r="C62" s="412" t="s">
        <v>489</v>
      </c>
      <c r="D62" s="300" t="s">
        <v>62</v>
      </c>
      <c r="E62" s="300" t="s">
        <v>490</v>
      </c>
      <c r="F62" s="271">
        <v>10078.200000000001</v>
      </c>
      <c r="G62" s="271">
        <f t="shared" ref="G62:G68" si="4">F62*0.2</f>
        <v>2015.6400000000003</v>
      </c>
      <c r="H62" s="271">
        <f t="shared" si="3"/>
        <v>12093.84</v>
      </c>
      <c r="I62" s="413" t="s">
        <v>628</v>
      </c>
      <c r="J62" s="6"/>
      <c r="K62" s="6"/>
      <c r="L62" s="6"/>
      <c r="M62" s="6"/>
      <c r="N62" s="6"/>
    </row>
    <row r="63" spans="1:14" s="7" customFormat="1" ht="16">
      <c r="A63" s="299" t="s">
        <v>487</v>
      </c>
      <c r="B63" s="299" t="s">
        <v>557</v>
      </c>
      <c r="C63" s="412" t="s">
        <v>500</v>
      </c>
      <c r="D63" s="300" t="s">
        <v>62</v>
      </c>
      <c r="E63" s="300" t="s">
        <v>490</v>
      </c>
      <c r="F63" s="271">
        <v>220.8</v>
      </c>
      <c r="G63" s="271">
        <f t="shared" si="4"/>
        <v>44.160000000000004</v>
      </c>
      <c r="H63" s="271">
        <f t="shared" si="3"/>
        <v>264.96000000000004</v>
      </c>
      <c r="I63" s="413" t="s">
        <v>628</v>
      </c>
      <c r="J63" s="6"/>
      <c r="K63" s="6"/>
      <c r="L63" s="6"/>
      <c r="M63" s="6"/>
      <c r="N63" s="6"/>
    </row>
    <row r="64" spans="1:14" s="7" customFormat="1" ht="16">
      <c r="A64" s="299" t="s">
        <v>300</v>
      </c>
      <c r="B64" s="237" t="s">
        <v>555</v>
      </c>
      <c r="C64" s="412" t="s">
        <v>512</v>
      </c>
      <c r="D64" s="300" t="s">
        <v>62</v>
      </c>
      <c r="E64" s="300" t="s">
        <v>556</v>
      </c>
      <c r="F64" s="271">
        <v>3575.2</v>
      </c>
      <c r="G64" s="271">
        <f t="shared" si="4"/>
        <v>715.04</v>
      </c>
      <c r="H64" s="271">
        <f t="shared" si="3"/>
        <v>4290.24</v>
      </c>
      <c r="I64" s="413" t="s">
        <v>631</v>
      </c>
      <c r="J64" s="6"/>
      <c r="K64" s="6"/>
      <c r="L64" s="6"/>
      <c r="M64" s="6"/>
      <c r="N64" s="6"/>
    </row>
    <row r="65" spans="1:14" s="7" customFormat="1" ht="16">
      <c r="A65" s="299" t="s">
        <v>332</v>
      </c>
      <c r="B65" s="308">
        <v>903109</v>
      </c>
      <c r="C65" s="412" t="s">
        <v>505</v>
      </c>
      <c r="D65" s="300" t="s">
        <v>121</v>
      </c>
      <c r="E65" s="300" t="s">
        <v>510</v>
      </c>
      <c r="F65" s="271">
        <v>13195.4</v>
      </c>
      <c r="G65" s="240">
        <f t="shared" si="4"/>
        <v>2639.08</v>
      </c>
      <c r="H65" s="240">
        <f t="shared" si="3"/>
        <v>15834.48</v>
      </c>
      <c r="I65" s="413" t="s">
        <v>750</v>
      </c>
      <c r="J65" s="6"/>
      <c r="K65" s="6"/>
      <c r="L65" s="6"/>
      <c r="M65" s="6"/>
      <c r="N65" s="6"/>
    </row>
    <row r="66" spans="1:14" s="9" customFormat="1" ht="15">
      <c r="A66" s="237" t="s">
        <v>319</v>
      </c>
      <c r="B66" s="265" t="s">
        <v>530</v>
      </c>
      <c r="C66" s="238" t="s">
        <v>503</v>
      </c>
      <c r="D66" s="239" t="s">
        <v>435</v>
      </c>
      <c r="E66" s="239" t="s">
        <v>531</v>
      </c>
      <c r="F66" s="240">
        <v>10672.73</v>
      </c>
      <c r="G66" s="240">
        <f t="shared" si="4"/>
        <v>2134.5459999999998</v>
      </c>
      <c r="H66" s="240">
        <f t="shared" si="3"/>
        <v>12807.276</v>
      </c>
      <c r="I66" s="413" t="s">
        <v>628</v>
      </c>
      <c r="J66" s="8"/>
      <c r="K66" s="8"/>
      <c r="L66" s="8"/>
      <c r="M66" s="8"/>
      <c r="N66" s="8"/>
    </row>
    <row r="67" spans="1:14" s="9" customFormat="1" ht="15">
      <c r="A67" s="237" t="s">
        <v>319</v>
      </c>
      <c r="B67" s="265" t="s">
        <v>548</v>
      </c>
      <c r="C67" s="238" t="s">
        <v>549</v>
      </c>
      <c r="D67" s="239" t="s">
        <v>62</v>
      </c>
      <c r="E67" s="239" t="s">
        <v>550</v>
      </c>
      <c r="F67" s="240">
        <v>13443.99</v>
      </c>
      <c r="G67" s="240">
        <f t="shared" si="4"/>
        <v>2688.7980000000002</v>
      </c>
      <c r="H67" s="240">
        <f t="shared" si="3"/>
        <v>16132.788</v>
      </c>
      <c r="I67" s="241" t="s">
        <v>1404</v>
      </c>
      <c r="J67" s="8"/>
      <c r="K67" s="8"/>
      <c r="L67" s="8"/>
      <c r="M67" s="8"/>
      <c r="N67" s="8"/>
    </row>
    <row r="68" spans="1:14" s="9" customFormat="1" ht="15">
      <c r="A68" s="237" t="s">
        <v>342</v>
      </c>
      <c r="B68" s="265" t="s">
        <v>551</v>
      </c>
      <c r="C68" s="238" t="s">
        <v>552</v>
      </c>
      <c r="D68" s="239" t="s">
        <v>142</v>
      </c>
      <c r="E68" s="239" t="s">
        <v>556</v>
      </c>
      <c r="F68" s="240">
        <v>188.8</v>
      </c>
      <c r="G68" s="240">
        <f t="shared" si="4"/>
        <v>37.760000000000005</v>
      </c>
      <c r="H68" s="240">
        <f t="shared" si="3"/>
        <v>226.56</v>
      </c>
      <c r="I68" s="413" t="s">
        <v>631</v>
      </c>
      <c r="J68" s="8"/>
      <c r="K68" s="8"/>
      <c r="L68" s="8"/>
      <c r="M68" s="8"/>
      <c r="N68" s="8"/>
    </row>
    <row r="69" spans="1:14" s="9" customFormat="1" ht="15">
      <c r="A69" s="237" t="s">
        <v>311</v>
      </c>
      <c r="B69" s="265" t="s">
        <v>563</v>
      </c>
      <c r="C69" s="238" t="s">
        <v>559</v>
      </c>
      <c r="D69" s="239" t="s">
        <v>335</v>
      </c>
      <c r="E69" s="239" t="s">
        <v>474</v>
      </c>
      <c r="F69" s="240">
        <v>4410</v>
      </c>
      <c r="G69" s="240">
        <v>0</v>
      </c>
      <c r="H69" s="240">
        <f t="shared" si="3"/>
        <v>4410</v>
      </c>
      <c r="I69" s="385" t="s">
        <v>637</v>
      </c>
      <c r="J69" s="8"/>
      <c r="K69" s="8"/>
      <c r="L69" s="8"/>
      <c r="M69" s="8"/>
      <c r="N69" s="8"/>
    </row>
    <row r="70" spans="1:14" s="9" customFormat="1" ht="15">
      <c r="A70" s="237" t="s">
        <v>311</v>
      </c>
      <c r="B70" s="237">
        <v>903127</v>
      </c>
      <c r="C70" s="238" t="s">
        <v>577</v>
      </c>
      <c r="D70" s="239" t="s">
        <v>121</v>
      </c>
      <c r="E70" s="239" t="s">
        <v>507</v>
      </c>
      <c r="F70" s="240">
        <v>1858.9</v>
      </c>
      <c r="G70" s="240">
        <v>0</v>
      </c>
      <c r="H70" s="240">
        <f t="shared" si="3"/>
        <v>1858.9</v>
      </c>
      <c r="I70" s="385" t="s">
        <v>701</v>
      </c>
      <c r="J70" s="8"/>
      <c r="K70" s="8"/>
      <c r="L70" s="8"/>
      <c r="M70" s="8"/>
      <c r="N70" s="8"/>
    </row>
    <row r="71" spans="1:14" s="9" customFormat="1" ht="15">
      <c r="A71" s="237" t="s">
        <v>311</v>
      </c>
      <c r="B71" s="237" t="s">
        <v>592</v>
      </c>
      <c r="C71" s="238" t="s">
        <v>547</v>
      </c>
      <c r="D71" s="239" t="s">
        <v>62</v>
      </c>
      <c r="E71" s="239" t="s">
        <v>593</v>
      </c>
      <c r="F71" s="240">
        <v>4025.1</v>
      </c>
      <c r="G71" s="240">
        <f>F71*0.2</f>
        <v>805.02</v>
      </c>
      <c r="H71" s="240">
        <f t="shared" ref="H71:H77" si="5">F71+G71</f>
        <v>4830.12</v>
      </c>
      <c r="I71" s="385" t="s">
        <v>735</v>
      </c>
      <c r="J71" s="8"/>
      <c r="K71" s="8"/>
      <c r="L71" s="8"/>
      <c r="M71" s="8"/>
      <c r="N71" s="8"/>
    </row>
    <row r="72" spans="1:14" s="20" customFormat="1" ht="15">
      <c r="A72" s="237" t="s">
        <v>311</v>
      </c>
      <c r="B72" s="237" t="s">
        <v>608</v>
      </c>
      <c r="C72" s="238" t="s">
        <v>609</v>
      </c>
      <c r="D72" s="239" t="s">
        <v>524</v>
      </c>
      <c r="E72" s="239" t="s">
        <v>606</v>
      </c>
      <c r="F72" s="240">
        <v>258.72000000000003</v>
      </c>
      <c r="G72" s="240">
        <f>F72*0.2</f>
        <v>51.744000000000007</v>
      </c>
      <c r="H72" s="240">
        <f t="shared" si="5"/>
        <v>310.46400000000006</v>
      </c>
      <c r="I72" s="385" t="s">
        <v>632</v>
      </c>
      <c r="J72" s="19"/>
      <c r="K72" s="19"/>
      <c r="L72" s="19"/>
      <c r="M72" s="19"/>
      <c r="N72" s="19"/>
    </row>
    <row r="73" spans="1:14" s="22" customFormat="1" ht="15">
      <c r="A73" s="273" t="s">
        <v>311</v>
      </c>
      <c r="B73" s="398" t="s">
        <v>610</v>
      </c>
      <c r="C73" s="407"/>
      <c r="D73" s="274" t="s">
        <v>524</v>
      </c>
      <c r="E73" s="274" t="s">
        <v>243</v>
      </c>
      <c r="F73" s="440">
        <v>-337.92</v>
      </c>
      <c r="G73" s="275">
        <v>-67.58</v>
      </c>
      <c r="H73" s="275">
        <f t="shared" si="5"/>
        <v>-405.5</v>
      </c>
      <c r="I73" s="399" t="s">
        <v>752</v>
      </c>
      <c r="J73" s="21"/>
      <c r="K73" s="21"/>
      <c r="L73" s="21"/>
      <c r="M73" s="21"/>
      <c r="N73" s="21"/>
    </row>
    <row r="74" spans="1:14" s="9" customFormat="1" ht="15">
      <c r="A74" s="237" t="s">
        <v>311</v>
      </c>
      <c r="B74" s="265" t="s">
        <v>623</v>
      </c>
      <c r="C74" s="238" t="s">
        <v>275</v>
      </c>
      <c r="D74" s="239" t="s">
        <v>478</v>
      </c>
      <c r="E74" s="239" t="s">
        <v>474</v>
      </c>
      <c r="F74" s="240">
        <v>460.66</v>
      </c>
      <c r="G74" s="240">
        <f>F74*0.2</f>
        <v>92.132000000000005</v>
      </c>
      <c r="H74" s="240">
        <f t="shared" si="5"/>
        <v>552.79200000000003</v>
      </c>
      <c r="I74" s="241" t="s">
        <v>627</v>
      </c>
      <c r="J74" s="8"/>
      <c r="K74" s="8"/>
      <c r="L74" s="8"/>
      <c r="M74" s="8"/>
      <c r="N74" s="8"/>
    </row>
    <row r="75" spans="1:14" s="22" customFormat="1" ht="15">
      <c r="A75" s="273" t="s">
        <v>311</v>
      </c>
      <c r="B75" s="398" t="s">
        <v>624</v>
      </c>
      <c r="C75" s="407" t="s">
        <v>275</v>
      </c>
      <c r="D75" s="274" t="s">
        <v>478</v>
      </c>
      <c r="E75" s="274" t="s">
        <v>474</v>
      </c>
      <c r="F75" s="275">
        <v>-812</v>
      </c>
      <c r="G75" s="275">
        <f>F75*0.2</f>
        <v>-162.4</v>
      </c>
      <c r="H75" s="275">
        <f t="shared" si="5"/>
        <v>-974.4</v>
      </c>
      <c r="I75" s="399" t="s">
        <v>625</v>
      </c>
      <c r="J75" s="21"/>
      <c r="K75" s="21"/>
      <c r="L75" s="21"/>
      <c r="M75" s="21"/>
      <c r="N75" s="21"/>
    </row>
    <row r="76" spans="1:14" s="22" customFormat="1" ht="30">
      <c r="A76" s="273" t="s">
        <v>311</v>
      </c>
      <c r="B76" s="398" t="s">
        <v>806</v>
      </c>
      <c r="C76" s="407" t="s">
        <v>500</v>
      </c>
      <c r="D76" s="274" t="s">
        <v>62</v>
      </c>
      <c r="E76" s="274" t="s">
        <v>243</v>
      </c>
      <c r="F76" s="275">
        <v>-220.8</v>
      </c>
      <c r="G76" s="275">
        <f>F76*0.2</f>
        <v>-44.160000000000004</v>
      </c>
      <c r="H76" s="275">
        <f t="shared" si="5"/>
        <v>-264.96000000000004</v>
      </c>
      <c r="I76" s="399" t="s">
        <v>807</v>
      </c>
      <c r="J76" s="21"/>
      <c r="K76" s="21"/>
      <c r="L76" s="21"/>
      <c r="M76" s="21"/>
      <c r="N76" s="21"/>
    </row>
    <row r="77" spans="1:14" s="20" customFormat="1" ht="15">
      <c r="A77" s="237" t="s">
        <v>311</v>
      </c>
      <c r="B77" s="265" t="s">
        <v>808</v>
      </c>
      <c r="C77" s="238" t="s">
        <v>500</v>
      </c>
      <c r="D77" s="239" t="s">
        <v>62</v>
      </c>
      <c r="E77" s="239" t="s">
        <v>593</v>
      </c>
      <c r="F77" s="240">
        <v>2208</v>
      </c>
      <c r="G77" s="240">
        <f>F77*0.2</f>
        <v>441.6</v>
      </c>
      <c r="H77" s="240">
        <f t="shared" si="5"/>
        <v>2649.6</v>
      </c>
      <c r="I77" s="241" t="s">
        <v>809</v>
      </c>
      <c r="J77" s="19"/>
      <c r="K77" s="19"/>
      <c r="L77" s="19"/>
      <c r="M77" s="19"/>
      <c r="N77" s="19"/>
    </row>
    <row r="78" spans="1:14" s="20" customFormat="1" ht="15">
      <c r="A78" s="324" t="s">
        <v>510</v>
      </c>
      <c r="B78" s="441" t="s">
        <v>841</v>
      </c>
      <c r="C78" s="320" t="s">
        <v>842</v>
      </c>
      <c r="D78" s="322" t="s">
        <v>524</v>
      </c>
      <c r="E78" s="322" t="s">
        <v>788</v>
      </c>
      <c r="F78" s="327">
        <v>9302.0499999999993</v>
      </c>
      <c r="G78" s="327">
        <v>0</v>
      </c>
      <c r="H78" s="327">
        <f>F78+G78</f>
        <v>9302.0499999999993</v>
      </c>
      <c r="I78" s="442" t="s">
        <v>1046</v>
      </c>
      <c r="J78" s="19"/>
      <c r="K78" s="19"/>
      <c r="L78" s="19"/>
      <c r="M78" s="19"/>
      <c r="N78" s="19"/>
    </row>
    <row r="79" spans="1:14" ht="16" customHeight="1">
      <c r="A79" s="508" t="s">
        <v>10</v>
      </c>
      <c r="B79" s="509"/>
      <c r="C79" s="509"/>
      <c r="D79" s="509"/>
      <c r="E79" s="510"/>
      <c r="F79" s="444">
        <f>SUM(F58:F78)</f>
        <v>85985.560000000012</v>
      </c>
      <c r="G79" s="444">
        <f>SUM(G58:G78)</f>
        <v>11595.420000000002</v>
      </c>
      <c r="H79" s="444">
        <f>SUM(H58:H78)</f>
        <v>97580.98</v>
      </c>
      <c r="I79" s="445"/>
    </row>
    <row r="80" spans="1:14">
      <c r="A80" s="495" t="s">
        <v>14</v>
      </c>
      <c r="B80" s="496"/>
      <c r="C80" s="496"/>
      <c r="D80" s="496"/>
      <c r="E80" s="496"/>
      <c r="F80" s="496"/>
      <c r="G80" s="496"/>
      <c r="H80" s="496"/>
      <c r="I80" s="497"/>
    </row>
    <row r="81" spans="1:14" s="7" customFormat="1" ht="31">
      <c r="A81" s="299" t="s">
        <v>680</v>
      </c>
      <c r="B81" s="299" t="s">
        <v>681</v>
      </c>
      <c r="C81" s="412" t="s">
        <v>682</v>
      </c>
      <c r="D81" s="300" t="s">
        <v>371</v>
      </c>
      <c r="E81" s="300" t="s">
        <v>683</v>
      </c>
      <c r="F81" s="271">
        <v>14097.6</v>
      </c>
      <c r="G81" s="271">
        <v>0</v>
      </c>
      <c r="H81" s="271">
        <f t="shared" ref="H81:H90" si="6">F81+G81</f>
        <v>14097.6</v>
      </c>
      <c r="I81" s="447" t="s">
        <v>751</v>
      </c>
      <c r="J81" s="6"/>
      <c r="K81" s="6"/>
      <c r="L81" s="6"/>
      <c r="M81" s="6"/>
      <c r="N81" s="6"/>
    </row>
    <row r="82" spans="1:14" s="7" customFormat="1" ht="16">
      <c r="A82" s="237" t="s">
        <v>680</v>
      </c>
      <c r="B82" s="237" t="s">
        <v>684</v>
      </c>
      <c r="C82" s="238" t="s">
        <v>685</v>
      </c>
      <c r="D82" s="239" t="s">
        <v>371</v>
      </c>
      <c r="E82" s="239" t="s">
        <v>683</v>
      </c>
      <c r="F82" s="240">
        <v>2801.9</v>
      </c>
      <c r="G82" s="240">
        <v>0</v>
      </c>
      <c r="H82" s="240">
        <f t="shared" si="6"/>
        <v>2801.9</v>
      </c>
      <c r="I82" s="385" t="s">
        <v>750</v>
      </c>
      <c r="J82" s="6"/>
      <c r="K82" s="6"/>
      <c r="L82" s="6"/>
      <c r="M82" s="6"/>
      <c r="N82" s="6"/>
    </row>
    <row r="83" spans="1:14" s="7" customFormat="1" ht="16">
      <c r="A83" s="237" t="s">
        <v>803</v>
      </c>
      <c r="B83" s="237" t="s">
        <v>804</v>
      </c>
      <c r="C83" s="238" t="s">
        <v>613</v>
      </c>
      <c r="D83" s="239" t="s">
        <v>62</v>
      </c>
      <c r="E83" s="239" t="s">
        <v>805</v>
      </c>
      <c r="F83" s="240">
        <v>3273.6</v>
      </c>
      <c r="G83" s="240">
        <f>F83*0.2</f>
        <v>654.72</v>
      </c>
      <c r="H83" s="240">
        <f>F83+G83</f>
        <v>3928.3199999999997</v>
      </c>
      <c r="I83" s="385" t="s">
        <v>800</v>
      </c>
      <c r="J83" s="6"/>
      <c r="K83" s="6"/>
      <c r="L83" s="6"/>
      <c r="M83" s="6"/>
      <c r="N83" s="6"/>
    </row>
    <row r="84" spans="1:14" s="7" customFormat="1" ht="16">
      <c r="A84" s="237" t="s">
        <v>611</v>
      </c>
      <c r="B84" s="237" t="s">
        <v>801</v>
      </c>
      <c r="C84" s="238" t="s">
        <v>663</v>
      </c>
      <c r="D84" s="239" t="s">
        <v>62</v>
      </c>
      <c r="E84" s="239" t="s">
        <v>802</v>
      </c>
      <c r="F84" s="240">
        <v>3270.4</v>
      </c>
      <c r="G84" s="240">
        <f>F84*0.2</f>
        <v>654.08000000000004</v>
      </c>
      <c r="H84" s="240">
        <f>F84+G84</f>
        <v>3924.48</v>
      </c>
      <c r="I84" s="385" t="s">
        <v>800</v>
      </c>
      <c r="J84" s="6"/>
      <c r="K84" s="6"/>
      <c r="L84" s="6"/>
      <c r="M84" s="6"/>
      <c r="N84" s="6"/>
    </row>
    <row r="85" spans="1:14" s="7" customFormat="1" ht="16">
      <c r="A85" s="237" t="s">
        <v>677</v>
      </c>
      <c r="B85" s="237" t="s">
        <v>678</v>
      </c>
      <c r="C85" s="238" t="s">
        <v>679</v>
      </c>
      <c r="D85" s="239" t="s">
        <v>347</v>
      </c>
      <c r="E85" s="239" t="s">
        <v>510</v>
      </c>
      <c r="F85" s="240">
        <v>44</v>
      </c>
      <c r="G85" s="240">
        <f>F85*0.2</f>
        <v>8.8000000000000007</v>
      </c>
      <c r="H85" s="240">
        <f t="shared" si="6"/>
        <v>52.8</v>
      </c>
      <c r="I85" s="385" t="s">
        <v>750</v>
      </c>
      <c r="J85" s="6"/>
      <c r="K85" s="6"/>
      <c r="L85" s="6"/>
      <c r="M85" s="6"/>
      <c r="N85" s="6"/>
    </row>
    <row r="86" spans="1:14" s="7" customFormat="1" ht="15">
      <c r="A86" s="237" t="s">
        <v>545</v>
      </c>
      <c r="B86" s="237" t="s">
        <v>666</v>
      </c>
      <c r="C86" s="238" t="s">
        <v>667</v>
      </c>
      <c r="D86" s="239" t="s">
        <v>62</v>
      </c>
      <c r="E86" s="239" t="s">
        <v>646</v>
      </c>
      <c r="F86" s="240">
        <v>318.39999999999998</v>
      </c>
      <c r="G86" s="240">
        <f>F86*0.2</f>
        <v>63.68</v>
      </c>
      <c r="H86" s="240">
        <f t="shared" si="6"/>
        <v>382.08</v>
      </c>
      <c r="I86" s="241" t="s">
        <v>836</v>
      </c>
      <c r="J86" s="6"/>
      <c r="K86" s="6"/>
      <c r="L86" s="6"/>
      <c r="M86" s="6"/>
      <c r="N86" s="6"/>
    </row>
    <row r="87" spans="1:14" s="7" customFormat="1" ht="15">
      <c r="A87" s="237" t="s">
        <v>545</v>
      </c>
      <c r="B87" s="237" t="s">
        <v>644</v>
      </c>
      <c r="C87" s="238" t="s">
        <v>645</v>
      </c>
      <c r="D87" s="239" t="s">
        <v>62</v>
      </c>
      <c r="E87" s="239" t="s">
        <v>646</v>
      </c>
      <c r="F87" s="240">
        <v>3702.4</v>
      </c>
      <c r="G87" s="240">
        <f>F87*0.2</f>
        <v>740.48</v>
      </c>
      <c r="H87" s="240">
        <f t="shared" si="6"/>
        <v>4442.88</v>
      </c>
      <c r="I87" s="241" t="s">
        <v>836</v>
      </c>
      <c r="J87" s="6"/>
      <c r="K87" s="6"/>
      <c r="L87" s="6"/>
      <c r="M87" s="6"/>
      <c r="N87" s="6"/>
    </row>
    <row r="88" spans="1:14" s="7" customFormat="1" ht="15">
      <c r="A88" s="237" t="s">
        <v>474</v>
      </c>
      <c r="B88" s="237" t="s">
        <v>655</v>
      </c>
      <c r="C88" s="238" t="s">
        <v>657</v>
      </c>
      <c r="D88" s="239" t="s">
        <v>435</v>
      </c>
      <c r="E88" s="239" t="s">
        <v>656</v>
      </c>
      <c r="F88" s="240">
        <v>10496.99</v>
      </c>
      <c r="G88" s="240">
        <v>2099.4</v>
      </c>
      <c r="H88" s="240">
        <f t="shared" si="6"/>
        <v>12596.39</v>
      </c>
      <c r="I88" s="241" t="s">
        <v>836</v>
      </c>
      <c r="J88" s="6"/>
      <c r="K88" s="6"/>
      <c r="L88" s="6"/>
      <c r="M88" s="6"/>
      <c r="N88" s="6"/>
    </row>
    <row r="89" spans="1:14" s="9" customFormat="1" ht="15">
      <c r="A89" s="237" t="s">
        <v>442</v>
      </c>
      <c r="B89" s="308">
        <v>5250184</v>
      </c>
      <c r="C89" s="238" t="s">
        <v>665</v>
      </c>
      <c r="D89" s="239" t="s">
        <v>335</v>
      </c>
      <c r="E89" s="239" t="s">
        <v>510</v>
      </c>
      <c r="F89" s="240">
        <v>4147.5</v>
      </c>
      <c r="G89" s="240">
        <v>0</v>
      </c>
      <c r="H89" s="240">
        <f t="shared" si="6"/>
        <v>4147.5</v>
      </c>
      <c r="I89" s="385" t="s">
        <v>750</v>
      </c>
      <c r="J89" s="8"/>
      <c r="K89" s="8"/>
      <c r="L89" s="8"/>
      <c r="M89" s="8"/>
      <c r="N89" s="8"/>
    </row>
    <row r="90" spans="1:14" s="9" customFormat="1" ht="15">
      <c r="A90" s="237" t="s">
        <v>442</v>
      </c>
      <c r="B90" s="265" t="s">
        <v>706</v>
      </c>
      <c r="C90" s="238" t="s">
        <v>661</v>
      </c>
      <c r="D90" s="239" t="s">
        <v>478</v>
      </c>
      <c r="E90" s="239" t="s">
        <v>510</v>
      </c>
      <c r="F90" s="240">
        <v>470.58</v>
      </c>
      <c r="G90" s="240">
        <f>F90*0.2</f>
        <v>94.116</v>
      </c>
      <c r="H90" s="240">
        <f t="shared" si="6"/>
        <v>564.69600000000003</v>
      </c>
      <c r="I90" s="241" t="s">
        <v>750</v>
      </c>
      <c r="J90" s="8"/>
      <c r="K90" s="8"/>
      <c r="L90" s="8"/>
      <c r="M90" s="8"/>
      <c r="N90" s="8"/>
    </row>
    <row r="91" spans="1:14" ht="16" customHeight="1">
      <c r="A91" s="508" t="s">
        <v>10</v>
      </c>
      <c r="B91" s="509"/>
      <c r="C91" s="509"/>
      <c r="D91" s="509"/>
      <c r="E91" s="510"/>
      <c r="F91" s="444">
        <f>SUM(F81:F90)</f>
        <v>42623.37</v>
      </c>
      <c r="G91" s="444">
        <f>SUM(G81:G90)</f>
        <v>4315.2759999999998</v>
      </c>
      <c r="H91" s="444">
        <f>SUM(H81:H90)</f>
        <v>46938.646000000001</v>
      </c>
      <c r="I91" s="445"/>
    </row>
    <row r="92" spans="1:14">
      <c r="A92" s="495" t="s">
        <v>15</v>
      </c>
      <c r="B92" s="496"/>
      <c r="C92" s="496"/>
      <c r="D92" s="496"/>
      <c r="E92" s="496"/>
      <c r="F92" s="496"/>
      <c r="G92" s="496"/>
      <c r="H92" s="496"/>
      <c r="I92" s="497"/>
    </row>
    <row r="93" spans="1:14" s="16" customFormat="1">
      <c r="A93" s="406" t="s">
        <v>692</v>
      </c>
      <c r="B93" s="237" t="s">
        <v>693</v>
      </c>
      <c r="C93" s="406" t="s">
        <v>694</v>
      </c>
      <c r="D93" s="267" t="s">
        <v>62</v>
      </c>
      <c r="E93" s="267" t="s">
        <v>695</v>
      </c>
      <c r="F93" s="240">
        <v>3530.65</v>
      </c>
      <c r="G93" s="271">
        <f>F93*0.2</f>
        <v>706.13000000000011</v>
      </c>
      <c r="H93" s="271">
        <f t="shared" ref="H93:H99" si="7">F93+G93</f>
        <v>4236.7800000000007</v>
      </c>
      <c r="I93" s="406" t="s">
        <v>859</v>
      </c>
      <c r="J93" s="15"/>
      <c r="K93" s="15"/>
      <c r="L93" s="15"/>
      <c r="M93" s="15"/>
      <c r="N93" s="15"/>
    </row>
    <row r="94" spans="1:14" s="16" customFormat="1" ht="15">
      <c r="A94" s="414" t="s">
        <v>601</v>
      </c>
      <c r="B94" s="237" t="s">
        <v>716</v>
      </c>
      <c r="C94" s="414" t="s">
        <v>705</v>
      </c>
      <c r="D94" s="270" t="s">
        <v>62</v>
      </c>
      <c r="E94" s="270" t="s">
        <v>699</v>
      </c>
      <c r="F94" s="271">
        <v>3510.05</v>
      </c>
      <c r="G94" s="271">
        <f>F94*0.2</f>
        <v>702.0100000000001</v>
      </c>
      <c r="H94" s="271">
        <f t="shared" si="7"/>
        <v>4212.0600000000004</v>
      </c>
      <c r="I94" s="241" t="s">
        <v>907</v>
      </c>
      <c r="J94" s="15"/>
      <c r="K94" s="15"/>
      <c r="L94" s="15"/>
      <c r="M94" s="15"/>
      <c r="N94" s="15"/>
    </row>
    <row r="95" spans="1:14" s="16" customFormat="1" ht="15">
      <c r="A95" s="414" t="s">
        <v>612</v>
      </c>
      <c r="B95" s="237">
        <v>903165</v>
      </c>
      <c r="C95" s="414" t="s">
        <v>736</v>
      </c>
      <c r="D95" s="270" t="s">
        <v>121</v>
      </c>
      <c r="E95" s="270" t="s">
        <v>737</v>
      </c>
      <c r="F95" s="271">
        <v>1589.2</v>
      </c>
      <c r="G95" s="271">
        <v>0</v>
      </c>
      <c r="H95" s="271">
        <f t="shared" si="7"/>
        <v>1589.2</v>
      </c>
      <c r="I95" s="241" t="s">
        <v>1038</v>
      </c>
      <c r="J95" s="15"/>
      <c r="K95" s="15"/>
      <c r="L95" s="15"/>
      <c r="M95" s="15"/>
      <c r="N95" s="15"/>
    </row>
    <row r="96" spans="1:14" s="16" customFormat="1" ht="15">
      <c r="A96" s="414" t="s">
        <v>728</v>
      </c>
      <c r="B96" s="237">
        <v>6250008</v>
      </c>
      <c r="C96" s="414" t="s">
        <v>726</v>
      </c>
      <c r="D96" s="270" t="s">
        <v>335</v>
      </c>
      <c r="E96" s="270" t="s">
        <v>729</v>
      </c>
      <c r="F96" s="271">
        <v>3914</v>
      </c>
      <c r="G96" s="271">
        <v>0</v>
      </c>
      <c r="H96" s="271">
        <f t="shared" si="7"/>
        <v>3914</v>
      </c>
      <c r="I96" s="241" t="s">
        <v>858</v>
      </c>
      <c r="J96" s="15"/>
      <c r="K96" s="15"/>
      <c r="L96" s="15"/>
      <c r="M96" s="15"/>
      <c r="N96" s="15"/>
    </row>
    <row r="97" spans="1:14" s="16" customFormat="1" ht="15">
      <c r="A97" s="414" t="s">
        <v>728</v>
      </c>
      <c r="B97" s="237" t="s">
        <v>730</v>
      </c>
      <c r="C97" s="414" t="s">
        <v>724</v>
      </c>
      <c r="D97" s="270" t="s">
        <v>435</v>
      </c>
      <c r="E97" s="270" t="s">
        <v>737</v>
      </c>
      <c r="F97" s="271">
        <v>10247.6</v>
      </c>
      <c r="G97" s="271">
        <v>2049.52</v>
      </c>
      <c r="H97" s="271">
        <f t="shared" si="7"/>
        <v>12297.12</v>
      </c>
      <c r="I97" s="241" t="s">
        <v>1038</v>
      </c>
      <c r="J97" s="15"/>
      <c r="K97" s="15"/>
      <c r="L97" s="15"/>
      <c r="M97" s="15"/>
      <c r="N97" s="15"/>
    </row>
    <row r="98" spans="1:14" s="16" customFormat="1" ht="15">
      <c r="A98" s="414" t="s">
        <v>728</v>
      </c>
      <c r="B98" s="237" t="s">
        <v>767</v>
      </c>
      <c r="C98" s="414" t="s">
        <v>765</v>
      </c>
      <c r="D98" s="270" t="s">
        <v>62</v>
      </c>
      <c r="E98" s="270" t="s">
        <v>768</v>
      </c>
      <c r="F98" s="271">
        <v>3226.67</v>
      </c>
      <c r="G98" s="271">
        <v>645.33000000000004</v>
      </c>
      <c r="H98" s="271">
        <f t="shared" si="7"/>
        <v>3872</v>
      </c>
      <c r="I98" s="241" t="s">
        <v>951</v>
      </c>
      <c r="J98" s="15"/>
      <c r="K98" s="15"/>
      <c r="L98" s="15"/>
      <c r="M98" s="15"/>
      <c r="N98" s="15"/>
    </row>
    <row r="99" spans="1:14" s="16" customFormat="1" ht="15">
      <c r="A99" s="414" t="s">
        <v>741</v>
      </c>
      <c r="B99" s="237" t="s">
        <v>756</v>
      </c>
      <c r="C99" s="414" t="s">
        <v>757</v>
      </c>
      <c r="D99" s="270" t="s">
        <v>62</v>
      </c>
      <c r="E99" s="270" t="s">
        <v>758</v>
      </c>
      <c r="F99" s="271">
        <v>9679.23</v>
      </c>
      <c r="G99" s="271">
        <f>F99*0.2</f>
        <v>1935.846</v>
      </c>
      <c r="H99" s="271">
        <f t="shared" si="7"/>
        <v>11615.075999999999</v>
      </c>
      <c r="I99" s="241" t="s">
        <v>955</v>
      </c>
      <c r="J99" s="15"/>
      <c r="K99" s="15"/>
      <c r="L99" s="15"/>
      <c r="M99" s="15"/>
      <c r="N99" s="15"/>
    </row>
    <row r="100" spans="1:14" s="16" customFormat="1">
      <c r="A100" s="414" t="s">
        <v>510</v>
      </c>
      <c r="B100" s="237">
        <v>903187</v>
      </c>
      <c r="C100" s="414" t="s">
        <v>769</v>
      </c>
      <c r="D100" s="270" t="s">
        <v>770</v>
      </c>
      <c r="E100" s="270" t="s">
        <v>737</v>
      </c>
      <c r="F100" s="271">
        <v>1068.42</v>
      </c>
      <c r="G100" s="271">
        <v>9.52</v>
      </c>
      <c r="H100" s="271">
        <f>F100+G100</f>
        <v>1077.94</v>
      </c>
      <c r="I100" s="406" t="s">
        <v>1038</v>
      </c>
      <c r="J100" s="15"/>
      <c r="K100" s="15"/>
      <c r="L100" s="15"/>
      <c r="M100" s="15"/>
      <c r="N100" s="15"/>
    </row>
    <row r="101" spans="1:14" s="16" customFormat="1">
      <c r="A101" s="414" t="s">
        <v>510</v>
      </c>
      <c r="B101" s="237">
        <v>903176</v>
      </c>
      <c r="C101" s="414" t="s">
        <v>743</v>
      </c>
      <c r="D101" s="270" t="s">
        <v>121</v>
      </c>
      <c r="E101" s="270" t="s">
        <v>737</v>
      </c>
      <c r="F101" s="271">
        <v>3294</v>
      </c>
      <c r="G101" s="271">
        <v>0</v>
      </c>
      <c r="H101" s="271">
        <f>F101+G101</f>
        <v>3294</v>
      </c>
      <c r="I101" s="406" t="s">
        <v>1038</v>
      </c>
      <c r="J101" s="15"/>
      <c r="K101" s="15"/>
      <c r="L101" s="15"/>
      <c r="M101" s="15"/>
      <c r="N101" s="15"/>
    </row>
    <row r="102" spans="1:14" s="16" customFormat="1">
      <c r="A102" s="414" t="s">
        <v>510</v>
      </c>
      <c r="B102" s="237">
        <v>903184</v>
      </c>
      <c r="C102" s="414" t="s">
        <v>771</v>
      </c>
      <c r="D102" s="270" t="s">
        <v>121</v>
      </c>
      <c r="E102" s="270" t="s">
        <v>737</v>
      </c>
      <c r="F102" s="271">
        <v>7910.26</v>
      </c>
      <c r="G102" s="271">
        <v>0</v>
      </c>
      <c r="H102" s="271">
        <f>F102+G102</f>
        <v>7910.26</v>
      </c>
      <c r="I102" s="406" t="s">
        <v>1127</v>
      </c>
      <c r="J102" s="15"/>
      <c r="K102" s="15"/>
      <c r="L102" s="15"/>
      <c r="M102" s="15"/>
      <c r="N102" s="15"/>
    </row>
    <row r="103" spans="1:14" s="18" customFormat="1">
      <c r="A103" s="299" t="s">
        <v>510</v>
      </c>
      <c r="B103" s="237">
        <v>903185</v>
      </c>
      <c r="C103" s="412" t="s">
        <v>736</v>
      </c>
      <c r="D103" s="300" t="s">
        <v>876</v>
      </c>
      <c r="E103" s="300" t="s">
        <v>737</v>
      </c>
      <c r="F103" s="271">
        <v>1753.05</v>
      </c>
      <c r="G103" s="271">
        <v>0</v>
      </c>
      <c r="H103" s="271">
        <f>F103+G103</f>
        <v>1753.05</v>
      </c>
      <c r="I103" s="406" t="s">
        <v>1038</v>
      </c>
      <c r="J103" s="17"/>
      <c r="K103" s="17"/>
      <c r="L103" s="17"/>
      <c r="M103" s="17"/>
      <c r="N103" s="17"/>
    </row>
    <row r="104" spans="1:14" ht="16" customHeight="1">
      <c r="A104" s="508" t="s">
        <v>10</v>
      </c>
      <c r="B104" s="509"/>
      <c r="C104" s="509"/>
      <c r="D104" s="509"/>
      <c r="E104" s="510"/>
      <c r="F104" s="444">
        <f>SUM(F93:F103)</f>
        <v>49723.13</v>
      </c>
      <c r="G104" s="444">
        <f>SUM(G93:G103)</f>
        <v>6048.3560000000016</v>
      </c>
      <c r="H104" s="444">
        <f>SUM(H93:H103)</f>
        <v>55771.486000000012</v>
      </c>
      <c r="I104" s="445"/>
    </row>
    <row r="105" spans="1:14">
      <c r="A105" s="495" t="s">
        <v>16</v>
      </c>
      <c r="B105" s="496"/>
      <c r="C105" s="496"/>
      <c r="D105" s="496"/>
      <c r="E105" s="496"/>
      <c r="F105" s="496"/>
      <c r="G105" s="496"/>
      <c r="H105" s="496"/>
      <c r="I105" s="497"/>
    </row>
    <row r="106" spans="1:14" s="6" customFormat="1">
      <c r="A106" s="270" t="s">
        <v>683</v>
      </c>
      <c r="B106" s="414" t="s">
        <v>918</v>
      </c>
      <c r="C106" s="414" t="s">
        <v>669</v>
      </c>
      <c r="D106" s="270" t="s">
        <v>371</v>
      </c>
      <c r="E106" s="270" t="s">
        <v>917</v>
      </c>
      <c r="F106" s="271">
        <v>2617.9</v>
      </c>
      <c r="G106" s="271">
        <v>0</v>
      </c>
      <c r="H106" s="271">
        <f t="shared" ref="H106:H112" si="8">F106+G106</f>
        <v>2617.9</v>
      </c>
      <c r="I106" s="414" t="s">
        <v>1046</v>
      </c>
    </row>
    <row r="107" spans="1:14" s="23" customFormat="1">
      <c r="A107" s="237" t="s">
        <v>683</v>
      </c>
      <c r="B107" s="265" t="s">
        <v>916</v>
      </c>
      <c r="C107" s="238" t="s">
        <v>691</v>
      </c>
      <c r="D107" s="239" t="s">
        <v>371</v>
      </c>
      <c r="E107" s="239" t="s">
        <v>917</v>
      </c>
      <c r="F107" s="240">
        <v>1411.6</v>
      </c>
      <c r="G107" s="240">
        <v>0</v>
      </c>
      <c r="H107" s="240">
        <f t="shared" si="8"/>
        <v>1411.6</v>
      </c>
      <c r="I107" s="406" t="s">
        <v>1046</v>
      </c>
      <c r="J107" s="21"/>
      <c r="K107" s="21"/>
      <c r="L107" s="21"/>
      <c r="M107" s="21"/>
      <c r="N107" s="21"/>
    </row>
    <row r="108" spans="1:14" s="23" customFormat="1">
      <c r="A108" s="237" t="s">
        <v>848</v>
      </c>
      <c r="B108" s="265" t="s">
        <v>849</v>
      </c>
      <c r="C108" s="238" t="s">
        <v>844</v>
      </c>
      <c r="D108" s="239" t="s">
        <v>62</v>
      </c>
      <c r="E108" s="239" t="s">
        <v>850</v>
      </c>
      <c r="F108" s="240">
        <v>1570.6</v>
      </c>
      <c r="G108" s="240">
        <f>F108*0.2</f>
        <v>314.12</v>
      </c>
      <c r="H108" s="240">
        <f t="shared" si="8"/>
        <v>1884.7199999999998</v>
      </c>
      <c r="I108" s="406" t="s">
        <v>1039</v>
      </c>
      <c r="J108" s="21"/>
      <c r="K108" s="21"/>
      <c r="L108" s="21"/>
      <c r="M108" s="21"/>
      <c r="N108" s="21"/>
    </row>
    <row r="109" spans="1:14" s="23" customFormat="1" ht="15">
      <c r="A109" s="237" t="s">
        <v>812</v>
      </c>
      <c r="B109" s="265" t="s">
        <v>815</v>
      </c>
      <c r="C109" s="238" t="s">
        <v>813</v>
      </c>
      <c r="D109" s="239" t="s">
        <v>814</v>
      </c>
      <c r="E109" s="239" t="s">
        <v>737</v>
      </c>
      <c r="F109" s="240">
        <v>9793.8700000000008</v>
      </c>
      <c r="G109" s="240">
        <f>F109*0.2</f>
        <v>1958.7740000000003</v>
      </c>
      <c r="H109" s="240">
        <f t="shared" si="8"/>
        <v>11752.644</v>
      </c>
      <c r="I109" s="241" t="s">
        <v>1038</v>
      </c>
      <c r="J109" s="21"/>
      <c r="K109" s="21"/>
      <c r="L109" s="21"/>
      <c r="M109" s="21"/>
      <c r="N109" s="21"/>
    </row>
    <row r="110" spans="1:14" s="24" customFormat="1" ht="15">
      <c r="A110" s="237" t="s">
        <v>812</v>
      </c>
      <c r="B110" s="237" t="s">
        <v>819</v>
      </c>
      <c r="C110" s="238" t="s">
        <v>818</v>
      </c>
      <c r="D110" s="239" t="s">
        <v>62</v>
      </c>
      <c r="E110" s="239" t="s">
        <v>820</v>
      </c>
      <c r="F110" s="240">
        <v>3522</v>
      </c>
      <c r="G110" s="415">
        <f>F110*0.2</f>
        <v>704.40000000000009</v>
      </c>
      <c r="H110" s="240">
        <f t="shared" si="8"/>
        <v>4226.3999999999996</v>
      </c>
      <c r="I110" s="241" t="s">
        <v>999</v>
      </c>
      <c r="J110" s="19"/>
      <c r="K110" s="19"/>
      <c r="L110" s="19"/>
      <c r="M110" s="19"/>
      <c r="N110" s="19"/>
    </row>
    <row r="111" spans="1:14" s="24" customFormat="1" ht="15">
      <c r="A111" s="237" t="s">
        <v>812</v>
      </c>
      <c r="B111" s="237" t="s">
        <v>982</v>
      </c>
      <c r="C111" s="238" t="s">
        <v>847</v>
      </c>
      <c r="D111" s="239" t="s">
        <v>62</v>
      </c>
      <c r="E111" s="239" t="s">
        <v>820</v>
      </c>
      <c r="F111" s="240">
        <v>3074.5</v>
      </c>
      <c r="G111" s="415">
        <f>F111*0.2</f>
        <v>614.90000000000009</v>
      </c>
      <c r="H111" s="240">
        <f t="shared" si="8"/>
        <v>3689.4</v>
      </c>
      <c r="I111" s="241" t="s">
        <v>999</v>
      </c>
      <c r="J111" s="19"/>
      <c r="K111" s="19"/>
      <c r="L111" s="19"/>
      <c r="M111" s="19"/>
      <c r="N111" s="19"/>
    </row>
    <row r="112" spans="1:14" s="24" customFormat="1" ht="15">
      <c r="A112" s="237" t="s">
        <v>851</v>
      </c>
      <c r="B112" s="237">
        <v>25003758</v>
      </c>
      <c r="C112" s="238" t="s">
        <v>852</v>
      </c>
      <c r="D112" s="239" t="s">
        <v>853</v>
      </c>
      <c r="E112" s="239" t="s">
        <v>854</v>
      </c>
      <c r="F112" s="240">
        <v>103.38</v>
      </c>
      <c r="G112" s="240">
        <v>0</v>
      </c>
      <c r="H112" s="240">
        <f t="shared" si="8"/>
        <v>103.38</v>
      </c>
      <c r="I112" s="241" t="s">
        <v>1046</v>
      </c>
      <c r="J112" s="19"/>
      <c r="K112" s="19"/>
      <c r="L112" s="19"/>
      <c r="M112" s="19"/>
      <c r="N112" s="19"/>
    </row>
    <row r="113" spans="1:14" s="2" customFormat="1" ht="15">
      <c r="A113" s="306" t="s">
        <v>851</v>
      </c>
      <c r="B113" s="237">
        <v>25003759</v>
      </c>
      <c r="C113" s="305" t="s">
        <v>1231</v>
      </c>
      <c r="D113" s="306" t="s">
        <v>1232</v>
      </c>
      <c r="E113" s="239" t="s">
        <v>854</v>
      </c>
      <c r="F113" s="319">
        <v>98.7</v>
      </c>
      <c r="G113" s="319">
        <v>0</v>
      </c>
      <c r="H113" s="268">
        <f>F113+G113</f>
        <v>98.7</v>
      </c>
      <c r="I113" s="306" t="s">
        <v>1233</v>
      </c>
    </row>
    <row r="114" spans="1:14" s="24" customFormat="1" ht="15">
      <c r="A114" s="237" t="s">
        <v>873</v>
      </c>
      <c r="B114" s="308">
        <v>903198</v>
      </c>
      <c r="C114" s="238" t="s">
        <v>829</v>
      </c>
      <c r="D114" s="239" t="s">
        <v>121</v>
      </c>
      <c r="E114" s="239" t="s">
        <v>811</v>
      </c>
      <c r="F114" s="240">
        <v>12185.6</v>
      </c>
      <c r="G114" s="240">
        <f>F114*0.2</f>
        <v>2437.1200000000003</v>
      </c>
      <c r="H114" s="240">
        <f>F114+G114</f>
        <v>14622.720000000001</v>
      </c>
      <c r="I114" s="241" t="s">
        <v>1101</v>
      </c>
      <c r="J114" s="19"/>
      <c r="K114" s="19"/>
      <c r="L114" s="19"/>
      <c r="M114" s="19"/>
      <c r="N114" s="19"/>
    </row>
    <row r="115" spans="1:14" s="24" customFormat="1" ht="15">
      <c r="A115" s="237" t="s">
        <v>877</v>
      </c>
      <c r="B115" s="265">
        <v>903205</v>
      </c>
      <c r="C115" s="238" t="s">
        <v>878</v>
      </c>
      <c r="D115" s="239" t="s">
        <v>121</v>
      </c>
      <c r="E115" s="239" t="s">
        <v>811</v>
      </c>
      <c r="F115" s="240">
        <v>1405.05</v>
      </c>
      <c r="G115" s="435">
        <v>0</v>
      </c>
      <c r="H115" s="240">
        <f t="shared" ref="H115:H121" si="9">F115+G115</f>
        <v>1405.05</v>
      </c>
      <c r="I115" s="241" t="s">
        <v>1095</v>
      </c>
      <c r="J115" s="19"/>
      <c r="K115" s="19"/>
      <c r="L115" s="19"/>
      <c r="M115" s="19"/>
      <c r="N115" s="19"/>
    </row>
    <row r="116" spans="1:14" s="24" customFormat="1" ht="15">
      <c r="A116" s="237" t="s">
        <v>877</v>
      </c>
      <c r="B116" s="265" t="s">
        <v>926</v>
      </c>
      <c r="C116" s="238" t="s">
        <v>912</v>
      </c>
      <c r="D116" s="239" t="s">
        <v>62</v>
      </c>
      <c r="E116" s="239" t="s">
        <v>927</v>
      </c>
      <c r="F116" s="240">
        <v>3383</v>
      </c>
      <c r="G116" s="240">
        <f t="shared" ref="G116:G121" si="10">F116*0.2</f>
        <v>676.6</v>
      </c>
      <c r="H116" s="240">
        <f t="shared" si="9"/>
        <v>4059.6</v>
      </c>
      <c r="I116" s="241" t="s">
        <v>1068</v>
      </c>
      <c r="J116" s="19"/>
      <c r="K116" s="19"/>
      <c r="L116" s="19"/>
      <c r="M116" s="19"/>
      <c r="N116" s="19"/>
    </row>
    <row r="117" spans="1:14" s="24" customFormat="1" ht="15">
      <c r="A117" s="237" t="s">
        <v>979</v>
      </c>
      <c r="B117" s="308" t="s">
        <v>980</v>
      </c>
      <c r="C117" s="238" t="s">
        <v>963</v>
      </c>
      <c r="D117" s="239" t="s">
        <v>62</v>
      </c>
      <c r="E117" s="239" t="s">
        <v>981</v>
      </c>
      <c r="F117" s="240">
        <v>9707.08</v>
      </c>
      <c r="G117" s="240">
        <f t="shared" si="10"/>
        <v>1941.4160000000002</v>
      </c>
      <c r="H117" s="240">
        <f>F117+G117</f>
        <v>11648.495999999999</v>
      </c>
      <c r="I117" s="399" t="s">
        <v>986</v>
      </c>
      <c r="J117" s="19"/>
      <c r="K117" s="19"/>
      <c r="L117" s="19"/>
      <c r="M117" s="19"/>
      <c r="N117" s="19"/>
    </row>
    <row r="118" spans="1:14" s="24" customFormat="1" ht="15">
      <c r="A118" s="237" t="s">
        <v>904</v>
      </c>
      <c r="B118" s="265" t="s">
        <v>919</v>
      </c>
      <c r="C118" s="238" t="s">
        <v>862</v>
      </c>
      <c r="D118" s="239" t="s">
        <v>435</v>
      </c>
      <c r="E118" s="239" t="s">
        <v>920</v>
      </c>
      <c r="F118" s="240">
        <v>10158.35</v>
      </c>
      <c r="G118" s="240">
        <f t="shared" si="10"/>
        <v>2031.67</v>
      </c>
      <c r="H118" s="240">
        <f t="shared" si="9"/>
        <v>12190.02</v>
      </c>
      <c r="I118" s="241" t="s">
        <v>1069</v>
      </c>
      <c r="J118" s="19"/>
      <c r="K118" s="19"/>
      <c r="L118" s="19"/>
      <c r="M118" s="19"/>
      <c r="N118" s="19"/>
    </row>
    <row r="119" spans="1:14" s="24" customFormat="1" ht="15">
      <c r="A119" s="237" t="s">
        <v>699</v>
      </c>
      <c r="B119" s="265" t="s">
        <v>958</v>
      </c>
      <c r="C119" s="238" t="s">
        <v>935</v>
      </c>
      <c r="D119" s="239" t="s">
        <v>959</v>
      </c>
      <c r="E119" s="239" t="s">
        <v>917</v>
      </c>
      <c r="F119" s="240">
        <v>228</v>
      </c>
      <c r="G119" s="240">
        <f t="shared" si="10"/>
        <v>45.6</v>
      </c>
      <c r="H119" s="240">
        <f t="shared" si="9"/>
        <v>273.60000000000002</v>
      </c>
      <c r="I119" s="241" t="s">
        <v>1068</v>
      </c>
      <c r="J119" s="19"/>
      <c r="K119" s="19"/>
      <c r="L119" s="19"/>
      <c r="M119" s="19"/>
      <c r="N119" s="19"/>
    </row>
    <row r="120" spans="1:14" s="24" customFormat="1" ht="15">
      <c r="A120" s="237" t="s">
        <v>699</v>
      </c>
      <c r="B120" s="265" t="s">
        <v>991</v>
      </c>
      <c r="C120" s="238" t="s">
        <v>992</v>
      </c>
      <c r="D120" s="239" t="s">
        <v>371</v>
      </c>
      <c r="E120" s="239" t="s">
        <v>993</v>
      </c>
      <c r="F120" s="240">
        <v>4354.0200000000004</v>
      </c>
      <c r="G120" s="240">
        <f t="shared" si="10"/>
        <v>870.80400000000009</v>
      </c>
      <c r="H120" s="240">
        <f t="shared" si="9"/>
        <v>5224.8240000000005</v>
      </c>
      <c r="I120" s="241" t="s">
        <v>1150</v>
      </c>
      <c r="J120" s="19"/>
      <c r="K120" s="19"/>
      <c r="L120" s="19"/>
      <c r="M120" s="19"/>
      <c r="N120" s="19"/>
    </row>
    <row r="121" spans="1:14" s="24" customFormat="1" ht="15">
      <c r="A121" s="237" t="s">
        <v>699</v>
      </c>
      <c r="B121" s="265" t="s">
        <v>994</v>
      </c>
      <c r="C121" s="238" t="s">
        <v>995</v>
      </c>
      <c r="D121" s="239" t="s">
        <v>371</v>
      </c>
      <c r="E121" s="239" t="s">
        <v>993</v>
      </c>
      <c r="F121" s="240">
        <v>1768.78</v>
      </c>
      <c r="G121" s="240">
        <f t="shared" si="10"/>
        <v>353.75600000000003</v>
      </c>
      <c r="H121" s="240">
        <f t="shared" si="9"/>
        <v>2122.5360000000001</v>
      </c>
      <c r="I121" s="241" t="s">
        <v>1150</v>
      </c>
      <c r="J121" s="19"/>
      <c r="K121" s="19"/>
      <c r="L121" s="19"/>
      <c r="M121" s="19"/>
      <c r="N121" s="19"/>
    </row>
    <row r="122" spans="1:14" ht="16" customHeight="1">
      <c r="A122" s="508" t="s">
        <v>10</v>
      </c>
      <c r="B122" s="509"/>
      <c r="C122" s="509"/>
      <c r="D122" s="509"/>
      <c r="E122" s="510"/>
      <c r="F122" s="444">
        <f>SUM(F106:F121)</f>
        <v>65382.430000000008</v>
      </c>
      <c r="G122" s="444">
        <f>SUM(G106:G121)</f>
        <v>11949.160000000002</v>
      </c>
      <c r="H122" s="444">
        <f>SUM(H106:H121)</f>
        <v>77331.59</v>
      </c>
      <c r="I122" s="445"/>
    </row>
    <row r="123" spans="1:14">
      <c r="A123" s="495" t="s">
        <v>17</v>
      </c>
      <c r="B123" s="496"/>
      <c r="C123" s="496"/>
      <c r="D123" s="496"/>
      <c r="E123" s="496"/>
      <c r="F123" s="496"/>
      <c r="G123" s="496"/>
      <c r="H123" s="496"/>
      <c r="I123" s="497"/>
    </row>
    <row r="124" spans="1:14" s="6" customFormat="1" ht="15">
      <c r="A124" s="299" t="s">
        <v>864</v>
      </c>
      <c r="B124" s="308" t="s">
        <v>988</v>
      </c>
      <c r="C124" s="412" t="s">
        <v>989</v>
      </c>
      <c r="D124" s="300" t="s">
        <v>62</v>
      </c>
      <c r="E124" s="300" t="s">
        <v>990</v>
      </c>
      <c r="F124" s="271">
        <v>3097.2</v>
      </c>
      <c r="G124" s="271">
        <f t="shared" ref="G124:G133" si="11">F124*0.2</f>
        <v>619.44000000000005</v>
      </c>
      <c r="H124" s="271">
        <f t="shared" ref="H124:H135" si="12">F124+G124</f>
        <v>3716.64</v>
      </c>
      <c r="I124" s="301" t="s">
        <v>1095</v>
      </c>
    </row>
    <row r="125" spans="1:14" s="25" customFormat="1" ht="15">
      <c r="A125" s="273" t="s">
        <v>984</v>
      </c>
      <c r="B125" s="398" t="s">
        <v>985</v>
      </c>
      <c r="C125" s="407" t="s">
        <v>963</v>
      </c>
      <c r="D125" s="274" t="s">
        <v>62</v>
      </c>
      <c r="E125" s="274" t="s">
        <v>579</v>
      </c>
      <c r="F125" s="275">
        <v>-9707.0849999999991</v>
      </c>
      <c r="G125" s="275">
        <f t="shared" si="11"/>
        <v>-1941.4169999999999</v>
      </c>
      <c r="H125" s="275">
        <f t="shared" si="12"/>
        <v>-11648.501999999999</v>
      </c>
      <c r="I125" s="399" t="s">
        <v>1067</v>
      </c>
    </row>
    <row r="126" spans="1:14" s="6" customFormat="1" ht="15">
      <c r="A126" s="237" t="s">
        <v>984</v>
      </c>
      <c r="B126" s="265" t="s">
        <v>987</v>
      </c>
      <c r="C126" s="238" t="s">
        <v>963</v>
      </c>
      <c r="D126" s="239" t="s">
        <v>62</v>
      </c>
      <c r="E126" s="239" t="s">
        <v>998</v>
      </c>
      <c r="F126" s="240">
        <v>9577.82</v>
      </c>
      <c r="G126" s="240">
        <f t="shared" si="11"/>
        <v>1915.5640000000001</v>
      </c>
      <c r="H126" s="240">
        <f t="shared" si="12"/>
        <v>11493.384</v>
      </c>
      <c r="I126" s="241" t="s">
        <v>1150</v>
      </c>
    </row>
    <row r="127" spans="1:14" s="6" customFormat="1" ht="15">
      <c r="A127" s="237" t="s">
        <v>984</v>
      </c>
      <c r="B127" s="265" t="s">
        <v>996</v>
      </c>
      <c r="C127" s="238" t="s">
        <v>997</v>
      </c>
      <c r="D127" s="239" t="s">
        <v>62</v>
      </c>
      <c r="E127" s="239" t="s">
        <v>998</v>
      </c>
      <c r="F127" s="240">
        <v>3413.3</v>
      </c>
      <c r="G127" s="240">
        <f t="shared" si="11"/>
        <v>682.66000000000008</v>
      </c>
      <c r="H127" s="240">
        <f t="shared" si="12"/>
        <v>4095.96</v>
      </c>
      <c r="I127" s="241" t="s">
        <v>1150</v>
      </c>
    </row>
    <row r="128" spans="1:14" s="6" customFormat="1" ht="15">
      <c r="A128" s="237" t="s">
        <v>1007</v>
      </c>
      <c r="B128" s="265" t="s">
        <v>1020</v>
      </c>
      <c r="C128" s="238" t="s">
        <v>1017</v>
      </c>
      <c r="D128" s="239" t="s">
        <v>62</v>
      </c>
      <c r="E128" s="239" t="s">
        <v>1021</v>
      </c>
      <c r="F128" s="240">
        <v>3126.2</v>
      </c>
      <c r="G128" s="240">
        <f t="shared" si="11"/>
        <v>625.24</v>
      </c>
      <c r="H128" s="240">
        <f t="shared" si="12"/>
        <v>3751.4399999999996</v>
      </c>
      <c r="I128" s="241" t="s">
        <v>1197</v>
      </c>
    </row>
    <row r="129" spans="1:9" s="6" customFormat="1" ht="15">
      <c r="A129" s="237" t="s">
        <v>1025</v>
      </c>
      <c r="B129" s="265" t="s">
        <v>1032</v>
      </c>
      <c r="C129" s="238" t="s">
        <v>1034</v>
      </c>
      <c r="D129" s="239" t="s">
        <v>62</v>
      </c>
      <c r="E129" s="239" t="s">
        <v>1033</v>
      </c>
      <c r="F129" s="240">
        <v>16095.1</v>
      </c>
      <c r="G129" s="240">
        <f t="shared" si="11"/>
        <v>3219.0200000000004</v>
      </c>
      <c r="H129" s="240">
        <f t="shared" si="12"/>
        <v>19314.120000000003</v>
      </c>
      <c r="I129" s="241" t="s">
        <v>1219</v>
      </c>
    </row>
    <row r="130" spans="1:9" s="6" customFormat="1" ht="15">
      <c r="A130" s="237" t="s">
        <v>913</v>
      </c>
      <c r="B130" s="265" t="s">
        <v>1164</v>
      </c>
      <c r="C130" s="238" t="s">
        <v>1014</v>
      </c>
      <c r="D130" s="239" t="s">
        <v>959</v>
      </c>
      <c r="E130" s="239" t="s">
        <v>1165</v>
      </c>
      <c r="F130" s="240">
        <v>3900</v>
      </c>
      <c r="G130" s="240">
        <v>780</v>
      </c>
      <c r="H130" s="240">
        <f>F130+G130</f>
        <v>4680</v>
      </c>
      <c r="I130" s="399" t="s">
        <v>1186</v>
      </c>
    </row>
    <row r="131" spans="1:9" s="6" customFormat="1" ht="15">
      <c r="A131" s="237" t="s">
        <v>788</v>
      </c>
      <c r="B131" s="265" t="s">
        <v>1187</v>
      </c>
      <c r="C131" s="238" t="s">
        <v>1014</v>
      </c>
      <c r="D131" s="239" t="s">
        <v>959</v>
      </c>
      <c r="E131" s="239" t="s">
        <v>1165</v>
      </c>
      <c r="F131" s="240">
        <v>3666</v>
      </c>
      <c r="G131" s="240">
        <f>F131*0.2</f>
        <v>733.2</v>
      </c>
      <c r="H131" s="240">
        <f>F131+G131</f>
        <v>4399.2</v>
      </c>
      <c r="I131" s="241" t="s">
        <v>1196</v>
      </c>
    </row>
    <row r="132" spans="1:9" s="6" customFormat="1" ht="15">
      <c r="A132" s="237" t="s">
        <v>854</v>
      </c>
      <c r="B132" s="265" t="s">
        <v>1091</v>
      </c>
      <c r="C132" s="238" t="s">
        <v>1088</v>
      </c>
      <c r="D132" s="239" t="s">
        <v>371</v>
      </c>
      <c r="E132" s="239" t="s">
        <v>1089</v>
      </c>
      <c r="F132" s="240">
        <v>1115.56</v>
      </c>
      <c r="G132" s="240">
        <f t="shared" si="11"/>
        <v>223.11199999999999</v>
      </c>
      <c r="H132" s="240">
        <f t="shared" si="12"/>
        <v>1338.672</v>
      </c>
      <c r="I132" s="241" t="s">
        <v>1294</v>
      </c>
    </row>
    <row r="133" spans="1:9" s="6" customFormat="1" ht="15">
      <c r="A133" s="237" t="s">
        <v>854</v>
      </c>
      <c r="B133" s="265" t="s">
        <v>1090</v>
      </c>
      <c r="C133" s="238" t="s">
        <v>1087</v>
      </c>
      <c r="D133" s="239" t="s">
        <v>371</v>
      </c>
      <c r="E133" s="239" t="s">
        <v>1089</v>
      </c>
      <c r="F133" s="240">
        <v>7114.78</v>
      </c>
      <c r="G133" s="240">
        <f t="shared" si="11"/>
        <v>1422.9560000000001</v>
      </c>
      <c r="H133" s="240">
        <f t="shared" si="12"/>
        <v>8537.7360000000008</v>
      </c>
      <c r="I133" s="241" t="s">
        <v>1294</v>
      </c>
    </row>
    <row r="134" spans="1:9" s="6" customFormat="1" ht="15">
      <c r="A134" s="237" t="s">
        <v>854</v>
      </c>
      <c r="B134" s="265" t="s">
        <v>1096</v>
      </c>
      <c r="C134" s="238" t="s">
        <v>1099</v>
      </c>
      <c r="D134" s="239" t="s">
        <v>371</v>
      </c>
      <c r="E134" s="239" t="s">
        <v>1089</v>
      </c>
      <c r="F134" s="240">
        <v>10988.95</v>
      </c>
      <c r="G134" s="240">
        <v>0</v>
      </c>
      <c r="H134" s="240">
        <f t="shared" si="12"/>
        <v>10988.95</v>
      </c>
      <c r="I134" s="399" t="s">
        <v>1299</v>
      </c>
    </row>
    <row r="135" spans="1:9" s="6" customFormat="1" ht="15">
      <c r="A135" s="324" t="s">
        <v>854</v>
      </c>
      <c r="B135" s="436" t="s">
        <v>1097</v>
      </c>
      <c r="C135" s="320" t="s">
        <v>1098</v>
      </c>
      <c r="D135" s="322" t="s">
        <v>371</v>
      </c>
      <c r="E135" s="322" t="s">
        <v>1089</v>
      </c>
      <c r="F135" s="327">
        <v>4013.45</v>
      </c>
      <c r="G135" s="327">
        <v>0</v>
      </c>
      <c r="H135" s="327">
        <f t="shared" si="12"/>
        <v>4013.45</v>
      </c>
      <c r="I135" s="241" t="s">
        <v>1294</v>
      </c>
    </row>
    <row r="136" spans="1:9" s="25" customFormat="1" ht="15">
      <c r="A136" s="416" t="s">
        <v>854</v>
      </c>
      <c r="B136" s="417" t="s">
        <v>1183</v>
      </c>
      <c r="C136" s="418" t="s">
        <v>1014</v>
      </c>
      <c r="D136" s="419" t="s">
        <v>1184</v>
      </c>
      <c r="E136" s="419" t="s">
        <v>579</v>
      </c>
      <c r="F136" s="420">
        <v>-3900</v>
      </c>
      <c r="G136" s="420">
        <f>F136*0.2</f>
        <v>-780</v>
      </c>
      <c r="H136" s="420">
        <f>F136+G136</f>
        <v>-4680</v>
      </c>
      <c r="I136" s="399" t="s">
        <v>1185</v>
      </c>
    </row>
    <row r="137" spans="1:9" ht="16" customHeight="1">
      <c r="A137" s="508" t="s">
        <v>10</v>
      </c>
      <c r="B137" s="509"/>
      <c r="C137" s="509"/>
      <c r="D137" s="509"/>
      <c r="E137" s="510"/>
      <c r="F137" s="444">
        <f>SUM(F124:F136)</f>
        <v>52501.274999999994</v>
      </c>
      <c r="G137" s="444">
        <f>SUM(G124:G136)</f>
        <v>7499.7750000000015</v>
      </c>
      <c r="H137" s="444">
        <f>SUM(H124:H136)</f>
        <v>60001.049999999988</v>
      </c>
      <c r="I137" s="445"/>
    </row>
    <row r="138" spans="1:9">
      <c r="A138" s="495" t="s">
        <v>18</v>
      </c>
      <c r="B138" s="496"/>
      <c r="C138" s="496"/>
      <c r="D138" s="496"/>
      <c r="E138" s="496"/>
      <c r="F138" s="496"/>
      <c r="G138" s="496"/>
      <c r="H138" s="496"/>
      <c r="I138" s="497"/>
    </row>
    <row r="139" spans="1:9" s="6" customFormat="1">
      <c r="A139" s="414" t="s">
        <v>1029</v>
      </c>
      <c r="B139" s="414" t="s">
        <v>1116</v>
      </c>
      <c r="C139" s="414" t="s">
        <v>1082</v>
      </c>
      <c r="D139" s="270" t="s">
        <v>62</v>
      </c>
      <c r="E139" s="270" t="s">
        <v>1117</v>
      </c>
      <c r="F139" s="271">
        <v>3225.2</v>
      </c>
      <c r="G139" s="271">
        <f>F139*0.2</f>
        <v>645.04</v>
      </c>
      <c r="H139" s="271">
        <f t="shared" ref="H139:H148" si="13">F139+G139</f>
        <v>3870.24</v>
      </c>
      <c r="I139" s="414" t="s">
        <v>1220</v>
      </c>
    </row>
    <row r="140" spans="1:9" s="6" customFormat="1">
      <c r="A140" s="406" t="s">
        <v>981</v>
      </c>
      <c r="B140" s="237">
        <v>25005127</v>
      </c>
      <c r="C140" s="406" t="s">
        <v>1065</v>
      </c>
      <c r="D140" s="267" t="s">
        <v>1064</v>
      </c>
      <c r="E140" s="267" t="s">
        <v>1066</v>
      </c>
      <c r="F140" s="240">
        <v>600</v>
      </c>
      <c r="G140" s="240">
        <v>120</v>
      </c>
      <c r="H140" s="240">
        <f t="shared" si="13"/>
        <v>720</v>
      </c>
      <c r="I140" s="406" t="s">
        <v>1294</v>
      </c>
    </row>
    <row r="141" spans="1:9" s="6" customFormat="1">
      <c r="A141" s="406" t="s">
        <v>1074</v>
      </c>
      <c r="B141" s="406" t="s">
        <v>1118</v>
      </c>
      <c r="C141" s="406" t="s">
        <v>1119</v>
      </c>
      <c r="D141" s="267" t="s">
        <v>62</v>
      </c>
      <c r="E141" s="267" t="s">
        <v>1120</v>
      </c>
      <c r="F141" s="240">
        <v>9547.41</v>
      </c>
      <c r="G141" s="240">
        <f>F141*0.2</f>
        <v>1909.482</v>
      </c>
      <c r="H141" s="240">
        <f t="shared" si="13"/>
        <v>11456.892</v>
      </c>
      <c r="I141" s="406" t="s">
        <v>1253</v>
      </c>
    </row>
    <row r="142" spans="1:9" s="6" customFormat="1">
      <c r="A142" s="406" t="s">
        <v>1137</v>
      </c>
      <c r="B142" s="406" t="s">
        <v>1138</v>
      </c>
      <c r="C142" s="406" t="s">
        <v>1080</v>
      </c>
      <c r="D142" s="267" t="s">
        <v>62</v>
      </c>
      <c r="E142" s="267" t="s">
        <v>1139</v>
      </c>
      <c r="F142" s="240">
        <v>2787.9</v>
      </c>
      <c r="G142" s="240">
        <f>F142*0.2</f>
        <v>557.58000000000004</v>
      </c>
      <c r="H142" s="240">
        <f>F142+G142</f>
        <v>3345.48</v>
      </c>
      <c r="I142" s="406" t="s">
        <v>1294</v>
      </c>
    </row>
    <row r="143" spans="1:9" s="6" customFormat="1">
      <c r="A143" s="406" t="s">
        <v>1018</v>
      </c>
      <c r="B143" s="237" t="s">
        <v>1134</v>
      </c>
      <c r="C143" s="406" t="s">
        <v>1123</v>
      </c>
      <c r="D143" s="267" t="s">
        <v>62</v>
      </c>
      <c r="E143" s="267" t="s">
        <v>1135</v>
      </c>
      <c r="F143" s="240">
        <v>3048.5</v>
      </c>
      <c r="G143" s="240">
        <f>F143*0.2</f>
        <v>609.70000000000005</v>
      </c>
      <c r="H143" s="240">
        <f>F143+G143</f>
        <v>3658.2</v>
      </c>
      <c r="I143" s="406" t="s">
        <v>1294</v>
      </c>
    </row>
    <row r="144" spans="1:9" s="25" customFormat="1">
      <c r="A144" s="421" t="s">
        <v>1018</v>
      </c>
      <c r="B144" s="421" t="s">
        <v>1121</v>
      </c>
      <c r="C144" s="421" t="s">
        <v>1119</v>
      </c>
      <c r="D144" s="310" t="s">
        <v>62</v>
      </c>
      <c r="E144" s="310" t="s">
        <v>243</v>
      </c>
      <c r="F144" s="275">
        <v>-172.99</v>
      </c>
      <c r="G144" s="275">
        <v>-34.6</v>
      </c>
      <c r="H144" s="275">
        <f t="shared" si="13"/>
        <v>-207.59</v>
      </c>
      <c r="I144" s="421" t="s">
        <v>1254</v>
      </c>
    </row>
    <row r="145" spans="1:9" s="17" customFormat="1">
      <c r="A145" s="406" t="s">
        <v>1122</v>
      </c>
      <c r="B145" s="237">
        <v>25005553</v>
      </c>
      <c r="C145" s="406" t="s">
        <v>1130</v>
      </c>
      <c r="D145" s="267" t="s">
        <v>1128</v>
      </c>
      <c r="E145" s="267" t="s">
        <v>1066</v>
      </c>
      <c r="F145" s="240">
        <v>47.2</v>
      </c>
      <c r="G145" s="240">
        <v>0</v>
      </c>
      <c r="H145" s="240">
        <f t="shared" si="13"/>
        <v>47.2</v>
      </c>
      <c r="I145" s="406" t="s">
        <v>1294</v>
      </c>
    </row>
    <row r="146" spans="1:9" s="17" customFormat="1">
      <c r="A146" s="406" t="s">
        <v>1122</v>
      </c>
      <c r="B146" s="237">
        <v>25005554</v>
      </c>
      <c r="C146" s="406" t="s">
        <v>1129</v>
      </c>
      <c r="D146" s="267" t="s">
        <v>1128</v>
      </c>
      <c r="E146" s="267" t="s">
        <v>1066</v>
      </c>
      <c r="F146" s="240">
        <v>196.8</v>
      </c>
      <c r="G146" s="240">
        <v>0</v>
      </c>
      <c r="H146" s="240">
        <f t="shared" si="13"/>
        <v>196.8</v>
      </c>
      <c r="I146" s="406" t="s">
        <v>1294</v>
      </c>
    </row>
    <row r="147" spans="1:9" s="25" customFormat="1">
      <c r="A147" s="421" t="s">
        <v>1126</v>
      </c>
      <c r="B147" s="273">
        <v>903237</v>
      </c>
      <c r="C147" s="421" t="s">
        <v>771</v>
      </c>
      <c r="D147" s="310" t="s">
        <v>121</v>
      </c>
      <c r="E147" s="310" t="s">
        <v>243</v>
      </c>
      <c r="F147" s="275">
        <v>-724.5</v>
      </c>
      <c r="G147" s="275">
        <v>0</v>
      </c>
      <c r="H147" s="275">
        <f t="shared" si="13"/>
        <v>-724.5</v>
      </c>
      <c r="I147" s="421" t="s">
        <v>1574</v>
      </c>
    </row>
    <row r="148" spans="1:9" s="5" customFormat="1" ht="15">
      <c r="A148" s="406" t="s">
        <v>993</v>
      </c>
      <c r="B148" s="237">
        <v>903248</v>
      </c>
      <c r="C148" s="406" t="s">
        <v>1143</v>
      </c>
      <c r="D148" s="267" t="s">
        <v>1144</v>
      </c>
      <c r="E148" s="267" t="s">
        <v>1145</v>
      </c>
      <c r="F148" s="240">
        <v>1564.55</v>
      </c>
      <c r="G148" s="240">
        <v>0</v>
      </c>
      <c r="H148" s="240">
        <f t="shared" si="13"/>
        <v>1564.55</v>
      </c>
      <c r="I148" s="241" t="s">
        <v>1321</v>
      </c>
    </row>
    <row r="149" spans="1:9" s="6" customFormat="1" ht="15">
      <c r="A149" s="237" t="s">
        <v>993</v>
      </c>
      <c r="B149" s="237">
        <v>903251</v>
      </c>
      <c r="C149" s="238" t="s">
        <v>1147</v>
      </c>
      <c r="D149" s="239" t="s">
        <v>121</v>
      </c>
      <c r="E149" s="239" t="s">
        <v>1145</v>
      </c>
      <c r="F149" s="240">
        <v>12600.4</v>
      </c>
      <c r="G149" s="240">
        <f>F149*0.2</f>
        <v>2520.08</v>
      </c>
      <c r="H149" s="240">
        <f t="shared" ref="H149:H158" si="14">F149+G149</f>
        <v>15120.48</v>
      </c>
      <c r="I149" s="241" t="s">
        <v>1321</v>
      </c>
    </row>
    <row r="150" spans="1:9" s="6" customFormat="1" ht="15">
      <c r="A150" s="299" t="s">
        <v>993</v>
      </c>
      <c r="B150" s="237">
        <v>903241</v>
      </c>
      <c r="C150" s="412" t="s">
        <v>1133</v>
      </c>
      <c r="D150" s="300" t="s">
        <v>121</v>
      </c>
      <c r="E150" s="300" t="s">
        <v>1145</v>
      </c>
      <c r="F150" s="271">
        <v>9917.5</v>
      </c>
      <c r="G150" s="240">
        <f>F150*0.2</f>
        <v>1983.5</v>
      </c>
      <c r="H150" s="240">
        <f t="shared" si="14"/>
        <v>11901</v>
      </c>
      <c r="I150" s="241" t="s">
        <v>1321</v>
      </c>
    </row>
    <row r="151" spans="1:9" s="6" customFormat="1" ht="15">
      <c r="A151" s="299" t="s">
        <v>993</v>
      </c>
      <c r="B151" s="237">
        <v>903249</v>
      </c>
      <c r="C151" s="412" t="s">
        <v>1148</v>
      </c>
      <c r="D151" s="300" t="s">
        <v>1149</v>
      </c>
      <c r="E151" s="300" t="s">
        <v>1145</v>
      </c>
      <c r="F151" s="271">
        <v>1185.5999999999999</v>
      </c>
      <c r="G151" s="240">
        <v>9.6</v>
      </c>
      <c r="H151" s="240">
        <f t="shared" si="14"/>
        <v>1195.1999999999998</v>
      </c>
      <c r="I151" s="241" t="s">
        <v>1321</v>
      </c>
    </row>
    <row r="152" spans="1:9" s="25" customFormat="1" ht="15">
      <c r="A152" s="299" t="s">
        <v>993</v>
      </c>
      <c r="B152" s="237" t="s">
        <v>1181</v>
      </c>
      <c r="C152" s="422" t="s">
        <v>1171</v>
      </c>
      <c r="D152" s="300" t="s">
        <v>1182</v>
      </c>
      <c r="E152" s="300" t="s">
        <v>1145</v>
      </c>
      <c r="F152" s="271">
        <v>3820</v>
      </c>
      <c r="G152" s="271">
        <f>F152*0.2</f>
        <v>764</v>
      </c>
      <c r="H152" s="271">
        <f t="shared" si="14"/>
        <v>4584</v>
      </c>
      <c r="I152" s="406" t="s">
        <v>1321</v>
      </c>
    </row>
    <row r="153" spans="1:9" s="25" customFormat="1" ht="15">
      <c r="A153" s="299" t="s">
        <v>993</v>
      </c>
      <c r="B153" s="237" t="s">
        <v>1241</v>
      </c>
      <c r="C153" s="422" t="s">
        <v>1085</v>
      </c>
      <c r="D153" s="300" t="s">
        <v>435</v>
      </c>
      <c r="E153" s="300" t="s">
        <v>1145</v>
      </c>
      <c r="F153" s="271">
        <v>10214.450000000001</v>
      </c>
      <c r="G153" s="271">
        <f>F153*0.2</f>
        <v>2042.8900000000003</v>
      </c>
      <c r="H153" s="271">
        <f>F153+G153</f>
        <v>12257.34</v>
      </c>
      <c r="I153" s="241" t="s">
        <v>1321</v>
      </c>
    </row>
    <row r="154" spans="1:9" s="5" customFormat="1">
      <c r="A154" s="273" t="s">
        <v>1071</v>
      </c>
      <c r="B154" s="273" t="s">
        <v>1189</v>
      </c>
      <c r="C154" s="407" t="s">
        <v>1190</v>
      </c>
      <c r="D154" s="274" t="s">
        <v>371</v>
      </c>
      <c r="E154" s="274" t="s">
        <v>243</v>
      </c>
      <c r="F154" s="275">
        <v>-1013</v>
      </c>
      <c r="G154" s="275">
        <v>0</v>
      </c>
      <c r="H154" s="275">
        <f t="shared" si="14"/>
        <v>-1013</v>
      </c>
      <c r="I154" s="421" t="s">
        <v>1300</v>
      </c>
    </row>
    <row r="155" spans="1:9" s="6" customFormat="1">
      <c r="A155" s="237" t="s">
        <v>1208</v>
      </c>
      <c r="B155" s="237">
        <v>9250206</v>
      </c>
      <c r="C155" s="238" t="s">
        <v>1179</v>
      </c>
      <c r="D155" s="239" t="s">
        <v>335</v>
      </c>
      <c r="E155" s="239" t="s">
        <v>1089</v>
      </c>
      <c r="F155" s="240">
        <v>3995.6</v>
      </c>
      <c r="G155" s="240">
        <v>0</v>
      </c>
      <c r="H155" s="240">
        <f t="shared" si="14"/>
        <v>3995.6</v>
      </c>
      <c r="I155" s="406" t="s">
        <v>1294</v>
      </c>
    </row>
    <row r="156" spans="1:9" s="6" customFormat="1" ht="15">
      <c r="A156" s="237" t="s">
        <v>1071</v>
      </c>
      <c r="B156" s="265" t="s">
        <v>1209</v>
      </c>
      <c r="C156" s="238" t="s">
        <v>1210</v>
      </c>
      <c r="D156" s="239" t="s">
        <v>371</v>
      </c>
      <c r="E156" s="239" t="s">
        <v>1211</v>
      </c>
      <c r="F156" s="240">
        <v>6335.56</v>
      </c>
      <c r="G156" s="240">
        <f>F156*0.2</f>
        <v>1267.1120000000001</v>
      </c>
      <c r="H156" s="240">
        <f t="shared" si="14"/>
        <v>7602.6720000000005</v>
      </c>
      <c r="I156" s="241" t="s">
        <v>1399</v>
      </c>
    </row>
    <row r="157" spans="1:9" s="6" customFormat="1" ht="15">
      <c r="A157" s="237" t="s">
        <v>1071</v>
      </c>
      <c r="B157" s="265" t="s">
        <v>1212</v>
      </c>
      <c r="C157" s="238" t="s">
        <v>1213</v>
      </c>
      <c r="D157" s="239" t="s">
        <v>371</v>
      </c>
      <c r="E157" s="239" t="s">
        <v>1211</v>
      </c>
      <c r="F157" s="240">
        <v>1114.8399999999999</v>
      </c>
      <c r="G157" s="240">
        <f>F157*0.2</f>
        <v>222.96799999999999</v>
      </c>
      <c r="H157" s="240">
        <f t="shared" si="14"/>
        <v>1337.808</v>
      </c>
      <c r="I157" s="241" t="s">
        <v>1399</v>
      </c>
    </row>
    <row r="158" spans="1:9" s="6" customFormat="1">
      <c r="A158" s="237" t="s">
        <v>1071</v>
      </c>
      <c r="B158" s="265" t="s">
        <v>1217</v>
      </c>
      <c r="C158" s="238" t="s">
        <v>1218</v>
      </c>
      <c r="D158" s="239" t="s">
        <v>959</v>
      </c>
      <c r="E158" s="239" t="s">
        <v>1089</v>
      </c>
      <c r="F158" s="240">
        <v>806.5</v>
      </c>
      <c r="G158" s="240">
        <f>F158*0.2</f>
        <v>161.30000000000001</v>
      </c>
      <c r="H158" s="240">
        <f t="shared" si="14"/>
        <v>967.8</v>
      </c>
      <c r="I158" s="406" t="s">
        <v>1294</v>
      </c>
    </row>
    <row r="159" spans="1:9" s="6" customFormat="1" ht="15">
      <c r="A159" s="237" t="s">
        <v>1071</v>
      </c>
      <c r="B159" s="265" t="s">
        <v>1239</v>
      </c>
      <c r="C159" s="238" t="s">
        <v>1240</v>
      </c>
      <c r="D159" s="239" t="s">
        <v>371</v>
      </c>
      <c r="E159" s="239" t="s">
        <v>1211</v>
      </c>
      <c r="F159" s="240">
        <v>15369.35</v>
      </c>
      <c r="G159" s="240">
        <v>0</v>
      </c>
      <c r="H159" s="240">
        <f>F159+G159</f>
        <v>15369.35</v>
      </c>
      <c r="I159" s="241" t="s">
        <v>1434</v>
      </c>
    </row>
    <row r="160" spans="1:9" ht="16" customHeight="1">
      <c r="A160" s="508" t="s">
        <v>10</v>
      </c>
      <c r="B160" s="509"/>
      <c r="C160" s="509"/>
      <c r="D160" s="509"/>
      <c r="E160" s="510"/>
      <c r="F160" s="444">
        <f>SUM(F139:F159)</f>
        <v>84466.87000000001</v>
      </c>
      <c r="G160" s="444">
        <f>SUM(G139:G159)</f>
        <v>12778.652000000002</v>
      </c>
      <c r="H160" s="444">
        <f>SUM(H139:H159)</f>
        <v>97245.522000000026</v>
      </c>
      <c r="I160" s="445"/>
    </row>
    <row r="161" spans="1:9">
      <c r="A161" s="495" t="s">
        <v>19</v>
      </c>
      <c r="B161" s="496"/>
      <c r="C161" s="496"/>
      <c r="D161" s="496"/>
      <c r="E161" s="496"/>
      <c r="F161" s="496"/>
      <c r="G161" s="496"/>
      <c r="H161" s="496"/>
      <c r="I161" s="497"/>
    </row>
    <row r="162" spans="1:9" s="6" customFormat="1" ht="15">
      <c r="A162" s="299" t="s">
        <v>1221</v>
      </c>
      <c r="B162" s="308" t="s">
        <v>1222</v>
      </c>
      <c r="C162" s="412" t="s">
        <v>1225</v>
      </c>
      <c r="D162" s="300" t="s">
        <v>1223</v>
      </c>
      <c r="E162" s="300" t="s">
        <v>1224</v>
      </c>
      <c r="F162" s="271">
        <v>846.9</v>
      </c>
      <c r="G162" s="271">
        <v>169.38</v>
      </c>
      <c r="H162" s="271">
        <f>F162+G162</f>
        <v>1016.28</v>
      </c>
      <c r="I162" s="301" t="s">
        <v>1464</v>
      </c>
    </row>
    <row r="163" spans="1:9" s="6" customFormat="1" ht="15">
      <c r="A163" s="299" t="s">
        <v>1244</v>
      </c>
      <c r="B163" s="308" t="s">
        <v>1245</v>
      </c>
      <c r="C163" s="412" t="s">
        <v>1235</v>
      </c>
      <c r="D163" s="300" t="s">
        <v>62</v>
      </c>
      <c r="E163" s="300" t="s">
        <v>1246</v>
      </c>
      <c r="F163" s="271">
        <v>2480</v>
      </c>
      <c r="G163" s="271">
        <f>F163*0.2</f>
        <v>496</v>
      </c>
      <c r="H163" s="271">
        <f>F163+G163</f>
        <v>2976</v>
      </c>
      <c r="I163" s="241" t="s">
        <v>1399</v>
      </c>
    </row>
    <row r="164" spans="1:9" s="17" customFormat="1" ht="15">
      <c r="A164" s="299" t="s">
        <v>1081</v>
      </c>
      <c r="B164" s="237" t="s">
        <v>1242</v>
      </c>
      <c r="C164" s="412" t="s">
        <v>1238</v>
      </c>
      <c r="D164" s="300" t="s">
        <v>62</v>
      </c>
      <c r="E164" s="300" t="s">
        <v>1243</v>
      </c>
      <c r="F164" s="271">
        <v>2340</v>
      </c>
      <c r="G164" s="271">
        <v>468</v>
      </c>
      <c r="H164" s="271">
        <f>F164+G164</f>
        <v>2808</v>
      </c>
      <c r="I164" s="241" t="s">
        <v>1405</v>
      </c>
    </row>
    <row r="165" spans="1:9" s="17" customFormat="1" ht="15">
      <c r="A165" s="299" t="s">
        <v>1435</v>
      </c>
      <c r="B165" s="308" t="s">
        <v>1436</v>
      </c>
      <c r="C165" s="412" t="s">
        <v>1271</v>
      </c>
      <c r="D165" s="300" t="s">
        <v>62</v>
      </c>
      <c r="E165" s="300" t="s">
        <v>1428</v>
      </c>
      <c r="F165" s="271">
        <v>8252.5400000000009</v>
      </c>
      <c r="G165" s="271">
        <f>F165*0.2</f>
        <v>1650.5080000000003</v>
      </c>
      <c r="H165" s="271">
        <f>F165+G165</f>
        <v>9903.0480000000007</v>
      </c>
      <c r="I165" s="241" t="s">
        <v>1465</v>
      </c>
    </row>
    <row r="166" spans="1:9" s="17" customFormat="1" ht="15">
      <c r="A166" s="299" t="s">
        <v>1260</v>
      </c>
      <c r="B166" s="308" t="s">
        <v>1261</v>
      </c>
      <c r="C166" s="412" t="s">
        <v>1262</v>
      </c>
      <c r="D166" s="300" t="s">
        <v>62</v>
      </c>
      <c r="E166" s="300" t="s">
        <v>1263</v>
      </c>
      <c r="F166" s="271">
        <v>3371.2</v>
      </c>
      <c r="G166" s="271">
        <v>674.24</v>
      </c>
      <c r="H166" s="271">
        <v>4045.44</v>
      </c>
      <c r="I166" s="241" t="s">
        <v>1434</v>
      </c>
    </row>
    <row r="167" spans="1:9" s="17" customFormat="1" ht="15">
      <c r="A167" s="237" t="s">
        <v>1120</v>
      </c>
      <c r="B167" s="237">
        <v>25006273</v>
      </c>
      <c r="C167" s="238" t="s">
        <v>1264</v>
      </c>
      <c r="D167" s="239" t="s">
        <v>853</v>
      </c>
      <c r="E167" s="239" t="s">
        <v>1202</v>
      </c>
      <c r="F167" s="240">
        <v>148.26</v>
      </c>
      <c r="G167" s="240">
        <v>0</v>
      </c>
      <c r="H167" s="240">
        <f>F167+G167</f>
        <v>148.26</v>
      </c>
      <c r="I167" s="241" t="s">
        <v>1399</v>
      </c>
    </row>
    <row r="168" spans="1:9" s="17" customFormat="1" ht="15">
      <c r="A168" s="237" t="s">
        <v>1089</v>
      </c>
      <c r="B168" s="308">
        <v>903275</v>
      </c>
      <c r="C168" s="238" t="s">
        <v>1276</v>
      </c>
      <c r="D168" s="239" t="s">
        <v>121</v>
      </c>
      <c r="E168" s="300" t="s">
        <v>1224</v>
      </c>
      <c r="F168" s="271">
        <v>900</v>
      </c>
      <c r="G168" s="271">
        <f>F168*0.2</f>
        <v>180</v>
      </c>
      <c r="H168" s="271">
        <f>F168+G168</f>
        <v>1080</v>
      </c>
      <c r="I168" s="301" t="s">
        <v>1465</v>
      </c>
    </row>
    <row r="169" spans="1:9" s="17" customFormat="1" ht="15">
      <c r="A169" s="237" t="s">
        <v>1089</v>
      </c>
      <c r="B169" s="237" t="s">
        <v>1279</v>
      </c>
      <c r="C169" s="238" t="s">
        <v>1278</v>
      </c>
      <c r="D169" s="239" t="s">
        <v>62</v>
      </c>
      <c r="E169" s="300" t="s">
        <v>1280</v>
      </c>
      <c r="F169" s="271">
        <v>3102.4</v>
      </c>
      <c r="G169" s="271">
        <f>F169*0.2</f>
        <v>620.48</v>
      </c>
      <c r="H169" s="271">
        <f>F169+G169</f>
        <v>3722.88</v>
      </c>
      <c r="I169" s="241" t="s">
        <v>1465</v>
      </c>
    </row>
    <row r="170" spans="1:9" s="17" customFormat="1" ht="15">
      <c r="A170" s="237" t="s">
        <v>1089</v>
      </c>
      <c r="B170" s="237" t="s">
        <v>1307</v>
      </c>
      <c r="C170" s="412" t="s">
        <v>1308</v>
      </c>
      <c r="D170" s="300" t="s">
        <v>62</v>
      </c>
      <c r="E170" s="300" t="s">
        <v>1280</v>
      </c>
      <c r="F170" s="271">
        <v>15142.24</v>
      </c>
      <c r="G170" s="271">
        <f>F170*0.2</f>
        <v>3028.4480000000003</v>
      </c>
      <c r="H170" s="271">
        <f>F170+G170</f>
        <v>18170.688000000002</v>
      </c>
      <c r="I170" s="301" t="s">
        <v>1465</v>
      </c>
    </row>
    <row r="171" spans="1:9" s="17" customFormat="1" ht="15">
      <c r="A171" s="237" t="s">
        <v>1066</v>
      </c>
      <c r="B171" s="237" t="s">
        <v>1282</v>
      </c>
      <c r="C171" s="412" t="s">
        <v>1283</v>
      </c>
      <c r="D171" s="300" t="s">
        <v>371</v>
      </c>
      <c r="E171" s="300" t="s">
        <v>1284</v>
      </c>
      <c r="F171" s="271">
        <v>3165.92</v>
      </c>
      <c r="G171" s="271">
        <v>633.17999999999995</v>
      </c>
      <c r="H171" s="271">
        <f t="shared" ref="H171:H172" si="15">F171+G171</f>
        <v>3799.1</v>
      </c>
      <c r="I171" s="241" t="s">
        <v>1496</v>
      </c>
    </row>
    <row r="172" spans="1:9" s="17" customFormat="1" ht="15">
      <c r="A172" s="406" t="s">
        <v>1066</v>
      </c>
      <c r="B172" s="265" t="s">
        <v>1286</v>
      </c>
      <c r="C172" s="412" t="s">
        <v>1285</v>
      </c>
      <c r="D172" s="300" t="s">
        <v>371</v>
      </c>
      <c r="E172" s="300" t="s">
        <v>1284</v>
      </c>
      <c r="F172" s="240">
        <v>1835.62</v>
      </c>
      <c r="G172" s="240">
        <v>367.12</v>
      </c>
      <c r="H172" s="271">
        <f t="shared" si="15"/>
        <v>2202.7399999999998</v>
      </c>
      <c r="I172" s="241" t="s">
        <v>1496</v>
      </c>
    </row>
    <row r="173" spans="1:9" s="17" customFormat="1" ht="15">
      <c r="A173" s="406" t="s">
        <v>1066</v>
      </c>
      <c r="B173" s="265" t="s">
        <v>1302</v>
      </c>
      <c r="C173" s="412" t="s">
        <v>1303</v>
      </c>
      <c r="D173" s="300" t="s">
        <v>335</v>
      </c>
      <c r="E173" s="300" t="s">
        <v>1202</v>
      </c>
      <c r="F173" s="240">
        <v>3515.4</v>
      </c>
      <c r="G173" s="240">
        <v>0</v>
      </c>
      <c r="H173" s="268">
        <v>3515.4</v>
      </c>
      <c r="I173" s="241" t="s">
        <v>1399</v>
      </c>
    </row>
    <row r="174" spans="1:9" s="17" customFormat="1" ht="15">
      <c r="A174" s="423" t="s">
        <v>1066</v>
      </c>
      <c r="B174" s="424" t="s">
        <v>1558</v>
      </c>
      <c r="C174" s="425" t="s">
        <v>1560</v>
      </c>
      <c r="D174" s="426" t="s">
        <v>1582</v>
      </c>
      <c r="E174" s="426" t="s">
        <v>1224</v>
      </c>
      <c r="F174" s="411">
        <v>592.15</v>
      </c>
      <c r="G174" s="411">
        <v>118.43</v>
      </c>
      <c r="H174" s="427">
        <f>F174+G174</f>
        <v>710.57999999999993</v>
      </c>
      <c r="I174" s="428" t="s">
        <v>1559</v>
      </c>
    </row>
    <row r="175" spans="1:9" s="26" customFormat="1" ht="16" customHeight="1">
      <c r="A175" s="508"/>
      <c r="B175" s="509"/>
      <c r="C175" s="509"/>
      <c r="D175" s="509"/>
      <c r="E175" s="510"/>
      <c r="F175" s="444">
        <f>SUM(F162:F174)</f>
        <v>45692.630000000005</v>
      </c>
      <c r="G175" s="444">
        <f>SUM(G162:G174)</f>
        <v>8405.7860000000019</v>
      </c>
      <c r="H175" s="444">
        <f>SUM(H162:H174)</f>
        <v>54098.416000000005</v>
      </c>
      <c r="I175" s="445"/>
    </row>
    <row r="176" spans="1:9">
      <c r="A176" s="495" t="s">
        <v>20</v>
      </c>
      <c r="B176" s="496"/>
      <c r="C176" s="496"/>
      <c r="D176" s="496"/>
      <c r="E176" s="496"/>
      <c r="F176" s="496"/>
      <c r="G176" s="496"/>
      <c r="H176" s="496"/>
      <c r="I176" s="497"/>
    </row>
    <row r="177" spans="1:9" s="17" customFormat="1" ht="15">
      <c r="A177" s="299" t="s">
        <v>1316</v>
      </c>
      <c r="B177" s="299" t="s">
        <v>1317</v>
      </c>
      <c r="C177" s="412" t="s">
        <v>1318</v>
      </c>
      <c r="D177" s="300" t="s">
        <v>62</v>
      </c>
      <c r="E177" s="300" t="s">
        <v>1319</v>
      </c>
      <c r="F177" s="271">
        <v>2505.6</v>
      </c>
      <c r="G177" s="271">
        <f>F177*0.2</f>
        <v>501.12</v>
      </c>
      <c r="H177" s="271">
        <f t="shared" ref="H177:H186" si="16">F177+G177</f>
        <v>3006.72</v>
      </c>
      <c r="I177" s="301" t="s">
        <v>1473</v>
      </c>
    </row>
    <row r="178" spans="1:9" s="17" customFormat="1" ht="15">
      <c r="A178" s="237" t="s">
        <v>1441</v>
      </c>
      <c r="B178" s="237" t="s">
        <v>1442</v>
      </c>
      <c r="C178" s="238" t="s">
        <v>1356</v>
      </c>
      <c r="D178" s="239" t="s">
        <v>62</v>
      </c>
      <c r="E178" s="239" t="s">
        <v>1443</v>
      </c>
      <c r="F178" s="240">
        <v>9788.67</v>
      </c>
      <c r="G178" s="240">
        <f>F178*0.2</f>
        <v>1957.7340000000002</v>
      </c>
      <c r="H178" s="240">
        <f t="shared" si="16"/>
        <v>11746.404</v>
      </c>
      <c r="I178" s="241" t="s">
        <v>1496</v>
      </c>
    </row>
    <row r="179" spans="1:9" s="17" customFormat="1" ht="15">
      <c r="A179" s="237" t="s">
        <v>1331</v>
      </c>
      <c r="B179" s="237">
        <v>903298</v>
      </c>
      <c r="C179" s="238" t="s">
        <v>1332</v>
      </c>
      <c r="D179" s="239" t="s">
        <v>121</v>
      </c>
      <c r="E179" s="239" t="s">
        <v>1437</v>
      </c>
      <c r="F179" s="240">
        <v>1951.7</v>
      </c>
      <c r="G179" s="240">
        <v>0</v>
      </c>
      <c r="H179" s="240">
        <f t="shared" si="16"/>
        <v>1951.7</v>
      </c>
      <c r="I179" s="241" t="s">
        <v>1539</v>
      </c>
    </row>
    <row r="180" spans="1:9" s="17" customFormat="1" ht="15">
      <c r="A180" s="237" t="s">
        <v>1345</v>
      </c>
      <c r="B180" s="237" t="s">
        <v>1346</v>
      </c>
      <c r="C180" s="238" t="s">
        <v>1348</v>
      </c>
      <c r="D180" s="239" t="s">
        <v>371</v>
      </c>
      <c r="E180" s="300" t="s">
        <v>1347</v>
      </c>
      <c r="F180" s="271">
        <v>3170.5</v>
      </c>
      <c r="G180" s="271">
        <v>0</v>
      </c>
      <c r="H180" s="240">
        <f t="shared" si="16"/>
        <v>3170.5</v>
      </c>
      <c r="I180" s="241" t="s">
        <v>1539</v>
      </c>
    </row>
    <row r="181" spans="1:9" s="17" customFormat="1" ht="15">
      <c r="A181" s="237" t="s">
        <v>1243</v>
      </c>
      <c r="B181" s="237" t="s">
        <v>1381</v>
      </c>
      <c r="C181" s="238" t="s">
        <v>1379</v>
      </c>
      <c r="D181" s="239" t="s">
        <v>298</v>
      </c>
      <c r="E181" s="300" t="s">
        <v>1472</v>
      </c>
      <c r="F181" s="271">
        <v>1819.5</v>
      </c>
      <c r="G181" s="271">
        <f>F181*0.2</f>
        <v>363.90000000000003</v>
      </c>
      <c r="H181" s="240">
        <f t="shared" si="16"/>
        <v>2183.4</v>
      </c>
      <c r="I181" s="241" t="s">
        <v>1534</v>
      </c>
    </row>
    <row r="182" spans="1:9" s="25" customFormat="1" ht="15">
      <c r="A182" s="244" t="s">
        <v>1136</v>
      </c>
      <c r="B182" s="416" t="s">
        <v>1400</v>
      </c>
      <c r="C182" s="429" t="s">
        <v>1308</v>
      </c>
      <c r="D182" s="248" t="s">
        <v>298</v>
      </c>
      <c r="E182" s="248" t="s">
        <v>243</v>
      </c>
      <c r="F182" s="246">
        <v>-1113.4000000000001</v>
      </c>
      <c r="G182" s="246">
        <f>F182*0.2</f>
        <v>-222.68000000000004</v>
      </c>
      <c r="H182" s="275">
        <f t="shared" si="16"/>
        <v>-1336.0800000000002</v>
      </c>
      <c r="I182" s="249" t="s">
        <v>1402</v>
      </c>
    </row>
    <row r="183" spans="1:9" s="25" customFormat="1" ht="15">
      <c r="A183" s="244" t="s">
        <v>1136</v>
      </c>
      <c r="B183" s="416" t="s">
        <v>1401</v>
      </c>
      <c r="C183" s="429" t="s">
        <v>549</v>
      </c>
      <c r="D183" s="248" t="s">
        <v>298</v>
      </c>
      <c r="E183" s="248" t="s">
        <v>243</v>
      </c>
      <c r="F183" s="246">
        <v>-4996.2</v>
      </c>
      <c r="G183" s="246">
        <f>F183*0.2</f>
        <v>-999.24</v>
      </c>
      <c r="H183" s="275">
        <f t="shared" si="16"/>
        <v>-5995.44</v>
      </c>
      <c r="I183" s="249" t="s">
        <v>1403</v>
      </c>
    </row>
    <row r="184" spans="1:9" s="25" customFormat="1" ht="15">
      <c r="A184" s="299" t="s">
        <v>1382</v>
      </c>
      <c r="B184" s="103">
        <v>903301</v>
      </c>
      <c r="C184" s="412" t="s">
        <v>1383</v>
      </c>
      <c r="D184" s="300" t="s">
        <v>121</v>
      </c>
      <c r="E184" s="300" t="s">
        <v>1437</v>
      </c>
      <c r="F184" s="271">
        <v>1567.95</v>
      </c>
      <c r="G184" s="271">
        <v>16.61</v>
      </c>
      <c r="H184" s="240">
        <f t="shared" si="16"/>
        <v>1584.56</v>
      </c>
      <c r="I184" s="241" t="s">
        <v>1539</v>
      </c>
    </row>
    <row r="185" spans="1:9" s="17" customFormat="1" ht="15">
      <c r="A185" s="299" t="s">
        <v>1382</v>
      </c>
      <c r="B185" s="299">
        <v>903302</v>
      </c>
      <c r="C185" s="412" t="s">
        <v>1353</v>
      </c>
      <c r="D185" s="300" t="s">
        <v>121</v>
      </c>
      <c r="E185" s="300" t="s">
        <v>1437</v>
      </c>
      <c r="F185" s="271">
        <v>13209.43</v>
      </c>
      <c r="G185" s="271">
        <f>F185*0.2</f>
        <v>2641.8860000000004</v>
      </c>
      <c r="H185" s="240">
        <f t="shared" si="16"/>
        <v>15851.316000000001</v>
      </c>
      <c r="I185" s="241" t="s">
        <v>1539</v>
      </c>
    </row>
    <row r="186" spans="1:9" s="17" customFormat="1" ht="15">
      <c r="A186" s="299" t="s">
        <v>1384</v>
      </c>
      <c r="B186" s="299" t="s">
        <v>1447</v>
      </c>
      <c r="C186" s="412" t="s">
        <v>1420</v>
      </c>
      <c r="D186" s="300" t="s">
        <v>62</v>
      </c>
      <c r="E186" s="300" t="s">
        <v>1462</v>
      </c>
      <c r="F186" s="271">
        <v>13436.64</v>
      </c>
      <c r="G186" s="271">
        <f>F186*0.2</f>
        <v>2687.328</v>
      </c>
      <c r="H186" s="240">
        <f t="shared" si="16"/>
        <v>16123.967999999999</v>
      </c>
      <c r="I186" s="241" t="s">
        <v>1539</v>
      </c>
    </row>
    <row r="187" spans="1:9" s="25" customFormat="1" ht="15">
      <c r="A187" s="244" t="s">
        <v>1202</v>
      </c>
      <c r="B187" s="244">
        <v>903314</v>
      </c>
      <c r="C187" s="429" t="s">
        <v>1353</v>
      </c>
      <c r="D187" s="248" t="s">
        <v>1407</v>
      </c>
      <c r="E187" s="248" t="s">
        <v>579</v>
      </c>
      <c r="F187" s="246">
        <v>-160.88</v>
      </c>
      <c r="G187" s="246">
        <f>F187*0.2</f>
        <v>-32.176000000000002</v>
      </c>
      <c r="H187" s="275">
        <f>F187+G187</f>
        <v>-193.05599999999998</v>
      </c>
      <c r="I187" s="249" t="s">
        <v>1540</v>
      </c>
    </row>
    <row r="188" spans="1:9" s="17" customFormat="1" ht="15">
      <c r="A188" s="299" t="s">
        <v>1202</v>
      </c>
      <c r="B188" s="299" t="s">
        <v>1421</v>
      </c>
      <c r="C188" s="412" t="s">
        <v>1422</v>
      </c>
      <c r="D188" s="300" t="s">
        <v>371</v>
      </c>
      <c r="E188" s="300" t="s">
        <v>1463</v>
      </c>
      <c r="F188" s="271">
        <v>920.18</v>
      </c>
      <c r="G188" s="271">
        <f>F188*0.2</f>
        <v>184.036</v>
      </c>
      <c r="H188" s="240">
        <f>F188+G188</f>
        <v>1104.2159999999999</v>
      </c>
      <c r="I188" s="301" t="s">
        <v>1563</v>
      </c>
    </row>
    <row r="189" spans="1:9" s="17" customFormat="1" ht="15">
      <c r="A189" s="299" t="s">
        <v>1202</v>
      </c>
      <c r="B189" s="299" t="s">
        <v>1424</v>
      </c>
      <c r="C189" s="412" t="s">
        <v>1423</v>
      </c>
      <c r="D189" s="300" t="s">
        <v>371</v>
      </c>
      <c r="E189" s="300" t="s">
        <v>1463</v>
      </c>
      <c r="F189" s="271">
        <v>5650.98</v>
      </c>
      <c r="G189" s="271">
        <f>F189*0.2</f>
        <v>1130.1959999999999</v>
      </c>
      <c r="H189" s="240">
        <f>F189+G189</f>
        <v>6781.1759999999995</v>
      </c>
      <c r="I189" s="301" t="s">
        <v>1563</v>
      </c>
    </row>
    <row r="190" spans="1:9" s="17" customFormat="1" ht="15">
      <c r="A190" s="299" t="s">
        <v>1202</v>
      </c>
      <c r="B190" s="299" t="s">
        <v>1457</v>
      </c>
      <c r="C190" s="412" t="s">
        <v>1458</v>
      </c>
      <c r="D190" s="300" t="s">
        <v>371</v>
      </c>
      <c r="E190" s="300" t="s">
        <v>1463</v>
      </c>
      <c r="F190" s="271">
        <v>6491.45</v>
      </c>
      <c r="G190" s="271">
        <v>0</v>
      </c>
      <c r="H190" s="240">
        <f>F190+G190</f>
        <v>6491.45</v>
      </c>
      <c r="I190" s="301" t="s">
        <v>1563</v>
      </c>
    </row>
    <row r="191" spans="1:9" s="26" customFormat="1" ht="16" customHeight="1">
      <c r="A191" s="508" t="s">
        <v>10</v>
      </c>
      <c r="B191" s="509"/>
      <c r="C191" s="509"/>
      <c r="D191" s="509"/>
      <c r="E191" s="510"/>
      <c r="F191" s="444">
        <f>SUM(F177:F190)</f>
        <v>54242.119999999995</v>
      </c>
      <c r="G191" s="444">
        <f>SUM(G177:G190)</f>
        <v>8228.7139999999999</v>
      </c>
      <c r="H191" s="444">
        <f>SUM(H177:H190)</f>
        <v>62470.834000000003</v>
      </c>
      <c r="I191" s="445"/>
    </row>
    <row r="192" spans="1:9">
      <c r="A192" s="495" t="s">
        <v>21</v>
      </c>
      <c r="B192" s="496"/>
      <c r="C192" s="496"/>
      <c r="D192" s="496"/>
      <c r="E192" s="496"/>
      <c r="F192" s="496"/>
      <c r="G192" s="496"/>
      <c r="H192" s="496"/>
      <c r="I192" s="497"/>
    </row>
    <row r="193" spans="1:9" s="384" customFormat="1" ht="15">
      <c r="A193" s="237" t="s">
        <v>1453</v>
      </c>
      <c r="B193" s="299" t="s">
        <v>1454</v>
      </c>
      <c r="C193" s="238" t="s">
        <v>1433</v>
      </c>
      <c r="D193" s="239" t="s">
        <v>62</v>
      </c>
      <c r="E193" s="300" t="s">
        <v>1459</v>
      </c>
      <c r="F193" s="271">
        <v>2035.7</v>
      </c>
      <c r="G193" s="271">
        <f>F193*0.2</f>
        <v>407.14000000000004</v>
      </c>
      <c r="H193" s="240">
        <f>F193+G193</f>
        <v>2442.84</v>
      </c>
      <c r="I193" s="241" t="s">
        <v>1539</v>
      </c>
    </row>
    <row r="194" spans="1:9" s="384" customFormat="1" ht="15">
      <c r="A194" s="237" t="s">
        <v>1466</v>
      </c>
      <c r="B194" s="299" t="s">
        <v>1467</v>
      </c>
      <c r="C194" s="238" t="s">
        <v>1456</v>
      </c>
      <c r="D194" s="239" t="s">
        <v>62</v>
      </c>
      <c r="E194" s="300" t="s">
        <v>1468</v>
      </c>
      <c r="F194" s="271">
        <v>1796.8</v>
      </c>
      <c r="G194" s="271">
        <f>F194*0.2</f>
        <v>359.36</v>
      </c>
      <c r="H194" s="240">
        <f>F194+G194</f>
        <v>2156.16</v>
      </c>
      <c r="I194" s="301" t="s">
        <v>1548</v>
      </c>
    </row>
    <row r="195" spans="1:9" s="384" customFormat="1" ht="15">
      <c r="A195" s="237" t="s">
        <v>1448</v>
      </c>
      <c r="B195" s="299" t="s">
        <v>1550</v>
      </c>
      <c r="C195" s="238" t="s">
        <v>1551</v>
      </c>
      <c r="D195" s="239" t="s">
        <v>62</v>
      </c>
      <c r="E195" s="300" t="s">
        <v>1552</v>
      </c>
      <c r="F195" s="271">
        <v>13449.87</v>
      </c>
      <c r="G195" s="271">
        <f>F195*0.2</f>
        <v>2689.9740000000002</v>
      </c>
      <c r="H195" s="240">
        <f>F195+G195</f>
        <v>16139.844000000001</v>
      </c>
      <c r="I195" s="301" t="s">
        <v>1563</v>
      </c>
    </row>
    <row r="196" spans="1:9" s="6" customFormat="1" ht="15">
      <c r="A196" s="237" t="s">
        <v>1224</v>
      </c>
      <c r="B196" s="299">
        <v>12250007</v>
      </c>
      <c r="C196" s="238" t="s">
        <v>1386</v>
      </c>
      <c r="D196" s="239" t="s">
        <v>335</v>
      </c>
      <c r="E196" s="300" t="s">
        <v>1437</v>
      </c>
      <c r="F196" s="271">
        <v>2777.8</v>
      </c>
      <c r="G196" s="271">
        <v>0</v>
      </c>
      <c r="H196" s="240">
        <f t="shared" ref="H196:H205" si="17">F196+G196</f>
        <v>2777.8</v>
      </c>
      <c r="I196" s="241" t="s">
        <v>1539</v>
      </c>
    </row>
    <row r="197" spans="1:9" s="6" customFormat="1" ht="15">
      <c r="A197" s="299" t="s">
        <v>1524</v>
      </c>
      <c r="B197" s="299" t="s">
        <v>1525</v>
      </c>
      <c r="C197" s="412" t="s">
        <v>1526</v>
      </c>
      <c r="D197" s="300" t="s">
        <v>62</v>
      </c>
      <c r="E197" s="300" t="s">
        <v>1480</v>
      </c>
      <c r="F197" s="271">
        <v>7680.6</v>
      </c>
      <c r="G197" s="271">
        <f>F197*0.2</f>
        <v>1536.1200000000001</v>
      </c>
      <c r="H197" s="240">
        <f t="shared" si="17"/>
        <v>9216.7200000000012</v>
      </c>
      <c r="I197" s="301" t="s">
        <v>1563</v>
      </c>
    </row>
    <row r="198" spans="1:9" s="6" customFormat="1" ht="15">
      <c r="A198" s="299" t="s">
        <v>1487</v>
      </c>
      <c r="B198" s="299">
        <v>55445</v>
      </c>
      <c r="C198" s="412" t="s">
        <v>79</v>
      </c>
      <c r="D198" s="300" t="s">
        <v>1578</v>
      </c>
      <c r="E198" s="300" t="s">
        <v>1580</v>
      </c>
      <c r="F198" s="271">
        <v>1026</v>
      </c>
      <c r="G198" s="271">
        <f>F198*0.2</f>
        <v>205.20000000000002</v>
      </c>
      <c r="H198" s="240">
        <f t="shared" si="17"/>
        <v>1231.2</v>
      </c>
      <c r="I198" s="301" t="s">
        <v>1579</v>
      </c>
    </row>
    <row r="199" spans="1:9" s="6" customFormat="1" ht="15">
      <c r="A199" s="299" t="s">
        <v>1487</v>
      </c>
      <c r="B199" s="299">
        <v>55444</v>
      </c>
      <c r="C199" s="412" t="s">
        <v>376</v>
      </c>
      <c r="D199" s="300" t="s">
        <v>1578</v>
      </c>
      <c r="E199" s="300" t="s">
        <v>1580</v>
      </c>
      <c r="F199" s="271">
        <v>1026</v>
      </c>
      <c r="G199" s="271">
        <f>F199*0.2</f>
        <v>205.20000000000002</v>
      </c>
      <c r="H199" s="240">
        <f t="shared" si="17"/>
        <v>1231.2</v>
      </c>
      <c r="I199" s="301" t="s">
        <v>1579</v>
      </c>
    </row>
    <row r="200" spans="1:9" s="6" customFormat="1" ht="15">
      <c r="A200" s="299" t="s">
        <v>1487</v>
      </c>
      <c r="B200" s="299">
        <v>55443</v>
      </c>
      <c r="C200" s="412" t="s">
        <v>1009</v>
      </c>
      <c r="D200" s="300" t="s">
        <v>1578</v>
      </c>
      <c r="E200" s="300" t="s">
        <v>1580</v>
      </c>
      <c r="F200" s="271">
        <v>1026</v>
      </c>
      <c r="G200" s="271">
        <f>F200*0.2</f>
        <v>205.20000000000002</v>
      </c>
      <c r="H200" s="240">
        <f t="shared" si="17"/>
        <v>1231.2</v>
      </c>
      <c r="I200" s="301" t="s">
        <v>1579</v>
      </c>
    </row>
    <row r="201" spans="1:9" s="6" customFormat="1" ht="15">
      <c r="A201" s="299" t="s">
        <v>1487</v>
      </c>
      <c r="B201" s="299">
        <v>903337</v>
      </c>
      <c r="C201" s="422" t="s">
        <v>1488</v>
      </c>
      <c r="D201" s="300" t="s">
        <v>121</v>
      </c>
      <c r="E201" s="300" t="s">
        <v>1490</v>
      </c>
      <c r="F201" s="271">
        <v>1641.4</v>
      </c>
      <c r="G201" s="271">
        <v>0</v>
      </c>
      <c r="H201" s="240">
        <f t="shared" si="17"/>
        <v>1641.4</v>
      </c>
      <c r="I201" s="301" t="s">
        <v>1569</v>
      </c>
    </row>
    <row r="202" spans="1:9" s="6" customFormat="1" ht="15">
      <c r="A202" s="299" t="s">
        <v>1362</v>
      </c>
      <c r="B202" s="299" t="s">
        <v>1527</v>
      </c>
      <c r="C202" s="422" t="s">
        <v>1493</v>
      </c>
      <c r="D202" s="300" t="s">
        <v>62</v>
      </c>
      <c r="E202" s="300" t="s">
        <v>1528</v>
      </c>
      <c r="F202" s="271">
        <v>853.6</v>
      </c>
      <c r="G202" s="271">
        <f>F202*0.2</f>
        <v>170.72000000000003</v>
      </c>
      <c r="H202" s="240">
        <f t="shared" si="17"/>
        <v>1024.3200000000002</v>
      </c>
      <c r="I202" s="301" t="s">
        <v>1568</v>
      </c>
    </row>
    <row r="203" spans="1:9" s="6" customFormat="1" ht="15">
      <c r="A203" s="237" t="s">
        <v>1284</v>
      </c>
      <c r="B203" s="299" t="s">
        <v>1500</v>
      </c>
      <c r="C203" s="238" t="s">
        <v>1501</v>
      </c>
      <c r="D203" s="239" t="s">
        <v>371</v>
      </c>
      <c r="E203" s="300" t="s">
        <v>1502</v>
      </c>
      <c r="F203" s="271">
        <v>3212.22</v>
      </c>
      <c r="G203" s="271">
        <f t="shared" ref="G203:G205" si="18">F203*0.2</f>
        <v>642.44399999999996</v>
      </c>
      <c r="H203" s="240">
        <f t="shared" si="17"/>
        <v>3854.6639999999998</v>
      </c>
      <c r="I203" s="301" t="s">
        <v>1572</v>
      </c>
    </row>
    <row r="204" spans="1:9" s="6" customFormat="1" ht="15">
      <c r="A204" s="299" t="s">
        <v>1284</v>
      </c>
      <c r="B204" s="299" t="s">
        <v>1503</v>
      </c>
      <c r="C204" s="238" t="s">
        <v>1504</v>
      </c>
      <c r="D204" s="300" t="s">
        <v>371</v>
      </c>
      <c r="E204" s="300" t="s">
        <v>1502</v>
      </c>
      <c r="F204" s="271">
        <v>1487.2</v>
      </c>
      <c r="G204" s="271">
        <f t="shared" si="18"/>
        <v>297.44</v>
      </c>
      <c r="H204" s="240">
        <f t="shared" si="17"/>
        <v>1784.64</v>
      </c>
      <c r="I204" s="301" t="s">
        <v>1572</v>
      </c>
    </row>
    <row r="205" spans="1:9" s="6" customFormat="1" ht="15">
      <c r="A205" s="299" t="s">
        <v>1284</v>
      </c>
      <c r="B205" s="299" t="s">
        <v>1529</v>
      </c>
      <c r="C205" s="412" t="s">
        <v>1513</v>
      </c>
      <c r="D205" s="300" t="s">
        <v>62</v>
      </c>
      <c r="E205" s="300" t="s">
        <v>1530</v>
      </c>
      <c r="F205" s="271">
        <v>669.6</v>
      </c>
      <c r="G205" s="271">
        <f t="shared" si="18"/>
        <v>133.92000000000002</v>
      </c>
      <c r="H205" s="240">
        <f t="shared" si="17"/>
        <v>803.52</v>
      </c>
      <c r="I205" s="301" t="s">
        <v>1569</v>
      </c>
    </row>
    <row r="206" spans="1:9" s="26" customFormat="1" ht="16" customHeight="1">
      <c r="A206" s="508" t="s">
        <v>10</v>
      </c>
      <c r="B206" s="509"/>
      <c r="C206" s="509"/>
      <c r="D206" s="509"/>
      <c r="E206" s="510"/>
      <c r="F206" s="444">
        <f>SUM(F193:F205)</f>
        <v>38682.79</v>
      </c>
      <c r="G206" s="444">
        <f>SUM(G193:G205)</f>
        <v>6852.7179999999998</v>
      </c>
      <c r="H206" s="444">
        <f>SUM(H193:H205)</f>
        <v>45535.507999999987</v>
      </c>
      <c r="I206" s="445"/>
    </row>
  </sheetData>
  <mergeCells count="34">
    <mergeCell ref="A175:E175"/>
    <mergeCell ref="A191:E191"/>
    <mergeCell ref="A206:E206"/>
    <mergeCell ref="A91:E91"/>
    <mergeCell ref="A104:E104"/>
    <mergeCell ref="A122:E122"/>
    <mergeCell ref="A137:E137"/>
    <mergeCell ref="A160:E160"/>
    <mergeCell ref="A192:I192"/>
    <mergeCell ref="A92:I92"/>
    <mergeCell ref="A105:I105"/>
    <mergeCell ref="A123:I123"/>
    <mergeCell ref="A138:I138"/>
    <mergeCell ref="A161:I161"/>
    <mergeCell ref="A176:I176"/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5:I5"/>
    <mergeCell ref="A22:I22"/>
    <mergeCell ref="A42:I42"/>
    <mergeCell ref="A57:I57"/>
    <mergeCell ref="A80:I80"/>
    <mergeCell ref="A21:D21"/>
    <mergeCell ref="A41:E41"/>
    <mergeCell ref="A56:E56"/>
    <mergeCell ref="A79:E79"/>
  </mergeCells>
  <phoneticPr fontId="16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3017-D16A-0246-A378-B532C6D8A778}">
  <sheetPr>
    <tabColor theme="5"/>
  </sheetPr>
  <dimension ref="A1:H127"/>
  <sheetViews>
    <sheetView zoomScale="125" zoomScaleNormal="125" workbookViewId="0">
      <pane ySplit="4" topLeftCell="A104" activePane="bottomLeft" state="frozen"/>
      <selection pane="bottomLeft" activeCell="A70" sqref="A70:H70"/>
    </sheetView>
  </sheetViews>
  <sheetFormatPr baseColWidth="10" defaultRowHeight="15"/>
  <cols>
    <col min="1" max="1" width="14.33203125" style="28" customWidth="1"/>
    <col min="2" max="2" width="17.6640625" style="28" customWidth="1"/>
    <col min="3" max="3" width="25" style="28" customWidth="1"/>
    <col min="4" max="4" width="15.83203125" style="28" customWidth="1"/>
    <col min="5" max="5" width="11" style="28" customWidth="1"/>
    <col min="6" max="7" width="10.33203125" style="28" customWidth="1"/>
    <col min="8" max="8" width="75.33203125" style="29" customWidth="1"/>
    <col min="9" max="255" width="10.83203125" style="28"/>
    <col min="256" max="256" width="14.33203125" style="28" customWidth="1"/>
    <col min="257" max="257" width="19.5" style="28" customWidth="1"/>
    <col min="258" max="258" width="28.33203125" style="28" customWidth="1"/>
    <col min="259" max="259" width="18.1640625" style="28" customWidth="1"/>
    <col min="260" max="260" width="11" style="28" customWidth="1"/>
    <col min="261" max="261" width="12" style="28" customWidth="1"/>
    <col min="262" max="262" width="13" style="28" customWidth="1"/>
    <col min="263" max="263" width="9.33203125" style="28" customWidth="1"/>
    <col min="264" max="264" width="75.33203125" style="28" customWidth="1"/>
    <col min="265" max="511" width="10.83203125" style="28"/>
    <col min="512" max="512" width="14.33203125" style="28" customWidth="1"/>
    <col min="513" max="513" width="19.5" style="28" customWidth="1"/>
    <col min="514" max="514" width="28.33203125" style="28" customWidth="1"/>
    <col min="515" max="515" width="18.1640625" style="28" customWidth="1"/>
    <col min="516" max="516" width="11" style="28" customWidth="1"/>
    <col min="517" max="517" width="12" style="28" customWidth="1"/>
    <col min="518" max="518" width="13" style="28" customWidth="1"/>
    <col min="519" max="519" width="9.33203125" style="28" customWidth="1"/>
    <col min="520" max="520" width="75.33203125" style="28" customWidth="1"/>
    <col min="521" max="767" width="10.83203125" style="28"/>
    <col min="768" max="768" width="14.33203125" style="28" customWidth="1"/>
    <col min="769" max="769" width="19.5" style="28" customWidth="1"/>
    <col min="770" max="770" width="28.33203125" style="28" customWidth="1"/>
    <col min="771" max="771" width="18.1640625" style="28" customWidth="1"/>
    <col min="772" max="772" width="11" style="28" customWidth="1"/>
    <col min="773" max="773" width="12" style="28" customWidth="1"/>
    <col min="774" max="774" width="13" style="28" customWidth="1"/>
    <col min="775" max="775" width="9.33203125" style="28" customWidth="1"/>
    <col min="776" max="776" width="75.33203125" style="28" customWidth="1"/>
    <col min="777" max="1023" width="10.83203125" style="28"/>
    <col min="1024" max="1024" width="14.33203125" style="28" customWidth="1"/>
    <col min="1025" max="1025" width="19.5" style="28" customWidth="1"/>
    <col min="1026" max="1026" width="28.33203125" style="28" customWidth="1"/>
    <col min="1027" max="1027" width="18.1640625" style="28" customWidth="1"/>
    <col min="1028" max="1028" width="11" style="28" customWidth="1"/>
    <col min="1029" max="1029" width="12" style="28" customWidth="1"/>
    <col min="1030" max="1030" width="13" style="28" customWidth="1"/>
    <col min="1031" max="1031" width="9.33203125" style="28" customWidth="1"/>
    <col min="1032" max="1032" width="75.33203125" style="28" customWidth="1"/>
    <col min="1033" max="1279" width="10.83203125" style="28"/>
    <col min="1280" max="1280" width="14.33203125" style="28" customWidth="1"/>
    <col min="1281" max="1281" width="19.5" style="28" customWidth="1"/>
    <col min="1282" max="1282" width="28.33203125" style="28" customWidth="1"/>
    <col min="1283" max="1283" width="18.1640625" style="28" customWidth="1"/>
    <col min="1284" max="1284" width="11" style="28" customWidth="1"/>
    <col min="1285" max="1285" width="12" style="28" customWidth="1"/>
    <col min="1286" max="1286" width="13" style="28" customWidth="1"/>
    <col min="1287" max="1287" width="9.33203125" style="28" customWidth="1"/>
    <col min="1288" max="1288" width="75.33203125" style="28" customWidth="1"/>
    <col min="1289" max="1535" width="10.83203125" style="28"/>
    <col min="1536" max="1536" width="14.33203125" style="28" customWidth="1"/>
    <col min="1537" max="1537" width="19.5" style="28" customWidth="1"/>
    <col min="1538" max="1538" width="28.33203125" style="28" customWidth="1"/>
    <col min="1539" max="1539" width="18.1640625" style="28" customWidth="1"/>
    <col min="1540" max="1540" width="11" style="28" customWidth="1"/>
    <col min="1541" max="1541" width="12" style="28" customWidth="1"/>
    <col min="1542" max="1542" width="13" style="28" customWidth="1"/>
    <col min="1543" max="1543" width="9.33203125" style="28" customWidth="1"/>
    <col min="1544" max="1544" width="75.33203125" style="28" customWidth="1"/>
    <col min="1545" max="1791" width="10.83203125" style="28"/>
    <col min="1792" max="1792" width="14.33203125" style="28" customWidth="1"/>
    <col min="1793" max="1793" width="19.5" style="28" customWidth="1"/>
    <col min="1794" max="1794" width="28.33203125" style="28" customWidth="1"/>
    <col min="1795" max="1795" width="18.1640625" style="28" customWidth="1"/>
    <col min="1796" max="1796" width="11" style="28" customWidth="1"/>
    <col min="1797" max="1797" width="12" style="28" customWidth="1"/>
    <col min="1798" max="1798" width="13" style="28" customWidth="1"/>
    <col min="1799" max="1799" width="9.33203125" style="28" customWidth="1"/>
    <col min="1800" max="1800" width="75.33203125" style="28" customWidth="1"/>
    <col min="1801" max="2047" width="10.83203125" style="28"/>
    <col min="2048" max="2048" width="14.33203125" style="28" customWidth="1"/>
    <col min="2049" max="2049" width="19.5" style="28" customWidth="1"/>
    <col min="2050" max="2050" width="28.33203125" style="28" customWidth="1"/>
    <col min="2051" max="2051" width="18.1640625" style="28" customWidth="1"/>
    <col min="2052" max="2052" width="11" style="28" customWidth="1"/>
    <col min="2053" max="2053" width="12" style="28" customWidth="1"/>
    <col min="2054" max="2054" width="13" style="28" customWidth="1"/>
    <col min="2055" max="2055" width="9.33203125" style="28" customWidth="1"/>
    <col min="2056" max="2056" width="75.33203125" style="28" customWidth="1"/>
    <col min="2057" max="2303" width="10.83203125" style="28"/>
    <col min="2304" max="2304" width="14.33203125" style="28" customWidth="1"/>
    <col min="2305" max="2305" width="19.5" style="28" customWidth="1"/>
    <col min="2306" max="2306" width="28.33203125" style="28" customWidth="1"/>
    <col min="2307" max="2307" width="18.1640625" style="28" customWidth="1"/>
    <col min="2308" max="2308" width="11" style="28" customWidth="1"/>
    <col min="2309" max="2309" width="12" style="28" customWidth="1"/>
    <col min="2310" max="2310" width="13" style="28" customWidth="1"/>
    <col min="2311" max="2311" width="9.33203125" style="28" customWidth="1"/>
    <col min="2312" max="2312" width="75.33203125" style="28" customWidth="1"/>
    <col min="2313" max="2559" width="10.83203125" style="28"/>
    <col min="2560" max="2560" width="14.33203125" style="28" customWidth="1"/>
    <col min="2561" max="2561" width="19.5" style="28" customWidth="1"/>
    <col min="2562" max="2562" width="28.33203125" style="28" customWidth="1"/>
    <col min="2563" max="2563" width="18.1640625" style="28" customWidth="1"/>
    <col min="2564" max="2564" width="11" style="28" customWidth="1"/>
    <col min="2565" max="2565" width="12" style="28" customWidth="1"/>
    <col min="2566" max="2566" width="13" style="28" customWidth="1"/>
    <col min="2567" max="2567" width="9.33203125" style="28" customWidth="1"/>
    <col min="2568" max="2568" width="75.33203125" style="28" customWidth="1"/>
    <col min="2569" max="2815" width="10.83203125" style="28"/>
    <col min="2816" max="2816" width="14.33203125" style="28" customWidth="1"/>
    <col min="2817" max="2817" width="19.5" style="28" customWidth="1"/>
    <col min="2818" max="2818" width="28.33203125" style="28" customWidth="1"/>
    <col min="2819" max="2819" width="18.1640625" style="28" customWidth="1"/>
    <col min="2820" max="2820" width="11" style="28" customWidth="1"/>
    <col min="2821" max="2821" width="12" style="28" customWidth="1"/>
    <col min="2822" max="2822" width="13" style="28" customWidth="1"/>
    <col min="2823" max="2823" width="9.33203125" style="28" customWidth="1"/>
    <col min="2824" max="2824" width="75.33203125" style="28" customWidth="1"/>
    <col min="2825" max="3071" width="10.83203125" style="28"/>
    <col min="3072" max="3072" width="14.33203125" style="28" customWidth="1"/>
    <col min="3073" max="3073" width="19.5" style="28" customWidth="1"/>
    <col min="3074" max="3074" width="28.33203125" style="28" customWidth="1"/>
    <col min="3075" max="3075" width="18.1640625" style="28" customWidth="1"/>
    <col min="3076" max="3076" width="11" style="28" customWidth="1"/>
    <col min="3077" max="3077" width="12" style="28" customWidth="1"/>
    <col min="3078" max="3078" width="13" style="28" customWidth="1"/>
    <col min="3079" max="3079" width="9.33203125" style="28" customWidth="1"/>
    <col min="3080" max="3080" width="75.33203125" style="28" customWidth="1"/>
    <col min="3081" max="3327" width="10.83203125" style="28"/>
    <col min="3328" max="3328" width="14.33203125" style="28" customWidth="1"/>
    <col min="3329" max="3329" width="19.5" style="28" customWidth="1"/>
    <col min="3330" max="3330" width="28.33203125" style="28" customWidth="1"/>
    <col min="3331" max="3331" width="18.1640625" style="28" customWidth="1"/>
    <col min="3332" max="3332" width="11" style="28" customWidth="1"/>
    <col min="3333" max="3333" width="12" style="28" customWidth="1"/>
    <col min="3334" max="3334" width="13" style="28" customWidth="1"/>
    <col min="3335" max="3335" width="9.33203125" style="28" customWidth="1"/>
    <col min="3336" max="3336" width="75.33203125" style="28" customWidth="1"/>
    <col min="3337" max="3583" width="10.83203125" style="28"/>
    <col min="3584" max="3584" width="14.33203125" style="28" customWidth="1"/>
    <col min="3585" max="3585" width="19.5" style="28" customWidth="1"/>
    <col min="3586" max="3586" width="28.33203125" style="28" customWidth="1"/>
    <col min="3587" max="3587" width="18.1640625" style="28" customWidth="1"/>
    <col min="3588" max="3588" width="11" style="28" customWidth="1"/>
    <col min="3589" max="3589" width="12" style="28" customWidth="1"/>
    <col min="3590" max="3590" width="13" style="28" customWidth="1"/>
    <col min="3591" max="3591" width="9.33203125" style="28" customWidth="1"/>
    <col min="3592" max="3592" width="75.33203125" style="28" customWidth="1"/>
    <col min="3593" max="3839" width="10.83203125" style="28"/>
    <col min="3840" max="3840" width="14.33203125" style="28" customWidth="1"/>
    <col min="3841" max="3841" width="19.5" style="28" customWidth="1"/>
    <col min="3842" max="3842" width="28.33203125" style="28" customWidth="1"/>
    <col min="3843" max="3843" width="18.1640625" style="28" customWidth="1"/>
    <col min="3844" max="3844" width="11" style="28" customWidth="1"/>
    <col min="3845" max="3845" width="12" style="28" customWidth="1"/>
    <col min="3846" max="3846" width="13" style="28" customWidth="1"/>
    <col min="3847" max="3847" width="9.33203125" style="28" customWidth="1"/>
    <col min="3848" max="3848" width="75.33203125" style="28" customWidth="1"/>
    <col min="3849" max="4095" width="10.83203125" style="28"/>
    <col min="4096" max="4096" width="14.33203125" style="28" customWidth="1"/>
    <col min="4097" max="4097" width="19.5" style="28" customWidth="1"/>
    <col min="4098" max="4098" width="28.33203125" style="28" customWidth="1"/>
    <col min="4099" max="4099" width="18.1640625" style="28" customWidth="1"/>
    <col min="4100" max="4100" width="11" style="28" customWidth="1"/>
    <col min="4101" max="4101" width="12" style="28" customWidth="1"/>
    <col min="4102" max="4102" width="13" style="28" customWidth="1"/>
    <col min="4103" max="4103" width="9.33203125" style="28" customWidth="1"/>
    <col min="4104" max="4104" width="75.33203125" style="28" customWidth="1"/>
    <col min="4105" max="4351" width="10.83203125" style="28"/>
    <col min="4352" max="4352" width="14.33203125" style="28" customWidth="1"/>
    <col min="4353" max="4353" width="19.5" style="28" customWidth="1"/>
    <col min="4354" max="4354" width="28.33203125" style="28" customWidth="1"/>
    <col min="4355" max="4355" width="18.1640625" style="28" customWidth="1"/>
    <col min="4356" max="4356" width="11" style="28" customWidth="1"/>
    <col min="4357" max="4357" width="12" style="28" customWidth="1"/>
    <col min="4358" max="4358" width="13" style="28" customWidth="1"/>
    <col min="4359" max="4359" width="9.33203125" style="28" customWidth="1"/>
    <col min="4360" max="4360" width="75.33203125" style="28" customWidth="1"/>
    <col min="4361" max="4607" width="10.83203125" style="28"/>
    <col min="4608" max="4608" width="14.33203125" style="28" customWidth="1"/>
    <col min="4609" max="4609" width="19.5" style="28" customWidth="1"/>
    <col min="4610" max="4610" width="28.33203125" style="28" customWidth="1"/>
    <col min="4611" max="4611" width="18.1640625" style="28" customWidth="1"/>
    <col min="4612" max="4612" width="11" style="28" customWidth="1"/>
    <col min="4613" max="4613" width="12" style="28" customWidth="1"/>
    <col min="4614" max="4614" width="13" style="28" customWidth="1"/>
    <col min="4615" max="4615" width="9.33203125" style="28" customWidth="1"/>
    <col min="4616" max="4616" width="75.33203125" style="28" customWidth="1"/>
    <col min="4617" max="4863" width="10.83203125" style="28"/>
    <col min="4864" max="4864" width="14.33203125" style="28" customWidth="1"/>
    <col min="4865" max="4865" width="19.5" style="28" customWidth="1"/>
    <col min="4866" max="4866" width="28.33203125" style="28" customWidth="1"/>
    <col min="4867" max="4867" width="18.1640625" style="28" customWidth="1"/>
    <col min="4868" max="4868" width="11" style="28" customWidth="1"/>
    <col min="4869" max="4869" width="12" style="28" customWidth="1"/>
    <col min="4870" max="4870" width="13" style="28" customWidth="1"/>
    <col min="4871" max="4871" width="9.33203125" style="28" customWidth="1"/>
    <col min="4872" max="4872" width="75.33203125" style="28" customWidth="1"/>
    <col min="4873" max="5119" width="10.83203125" style="28"/>
    <col min="5120" max="5120" width="14.33203125" style="28" customWidth="1"/>
    <col min="5121" max="5121" width="19.5" style="28" customWidth="1"/>
    <col min="5122" max="5122" width="28.33203125" style="28" customWidth="1"/>
    <col min="5123" max="5123" width="18.1640625" style="28" customWidth="1"/>
    <col min="5124" max="5124" width="11" style="28" customWidth="1"/>
    <col min="5125" max="5125" width="12" style="28" customWidth="1"/>
    <col min="5126" max="5126" width="13" style="28" customWidth="1"/>
    <col min="5127" max="5127" width="9.33203125" style="28" customWidth="1"/>
    <col min="5128" max="5128" width="75.33203125" style="28" customWidth="1"/>
    <col min="5129" max="5375" width="10.83203125" style="28"/>
    <col min="5376" max="5376" width="14.33203125" style="28" customWidth="1"/>
    <col min="5377" max="5377" width="19.5" style="28" customWidth="1"/>
    <col min="5378" max="5378" width="28.33203125" style="28" customWidth="1"/>
    <col min="5379" max="5379" width="18.1640625" style="28" customWidth="1"/>
    <col min="5380" max="5380" width="11" style="28" customWidth="1"/>
    <col min="5381" max="5381" width="12" style="28" customWidth="1"/>
    <col min="5382" max="5382" width="13" style="28" customWidth="1"/>
    <col min="5383" max="5383" width="9.33203125" style="28" customWidth="1"/>
    <col min="5384" max="5384" width="75.33203125" style="28" customWidth="1"/>
    <col min="5385" max="5631" width="10.83203125" style="28"/>
    <col min="5632" max="5632" width="14.33203125" style="28" customWidth="1"/>
    <col min="5633" max="5633" width="19.5" style="28" customWidth="1"/>
    <col min="5634" max="5634" width="28.33203125" style="28" customWidth="1"/>
    <col min="5635" max="5635" width="18.1640625" style="28" customWidth="1"/>
    <col min="5636" max="5636" width="11" style="28" customWidth="1"/>
    <col min="5637" max="5637" width="12" style="28" customWidth="1"/>
    <col min="5638" max="5638" width="13" style="28" customWidth="1"/>
    <col min="5639" max="5639" width="9.33203125" style="28" customWidth="1"/>
    <col min="5640" max="5640" width="75.33203125" style="28" customWidth="1"/>
    <col min="5641" max="5887" width="10.83203125" style="28"/>
    <col min="5888" max="5888" width="14.33203125" style="28" customWidth="1"/>
    <col min="5889" max="5889" width="19.5" style="28" customWidth="1"/>
    <col min="5890" max="5890" width="28.33203125" style="28" customWidth="1"/>
    <col min="5891" max="5891" width="18.1640625" style="28" customWidth="1"/>
    <col min="5892" max="5892" width="11" style="28" customWidth="1"/>
    <col min="5893" max="5893" width="12" style="28" customWidth="1"/>
    <col min="5894" max="5894" width="13" style="28" customWidth="1"/>
    <col min="5895" max="5895" width="9.33203125" style="28" customWidth="1"/>
    <col min="5896" max="5896" width="75.33203125" style="28" customWidth="1"/>
    <col min="5897" max="6143" width="10.83203125" style="28"/>
    <col min="6144" max="6144" width="14.33203125" style="28" customWidth="1"/>
    <col min="6145" max="6145" width="19.5" style="28" customWidth="1"/>
    <col min="6146" max="6146" width="28.33203125" style="28" customWidth="1"/>
    <col min="6147" max="6147" width="18.1640625" style="28" customWidth="1"/>
    <col min="6148" max="6148" width="11" style="28" customWidth="1"/>
    <col min="6149" max="6149" width="12" style="28" customWidth="1"/>
    <col min="6150" max="6150" width="13" style="28" customWidth="1"/>
    <col min="6151" max="6151" width="9.33203125" style="28" customWidth="1"/>
    <col min="6152" max="6152" width="75.33203125" style="28" customWidth="1"/>
    <col min="6153" max="6399" width="10.83203125" style="28"/>
    <col min="6400" max="6400" width="14.33203125" style="28" customWidth="1"/>
    <col min="6401" max="6401" width="19.5" style="28" customWidth="1"/>
    <col min="6402" max="6402" width="28.33203125" style="28" customWidth="1"/>
    <col min="6403" max="6403" width="18.1640625" style="28" customWidth="1"/>
    <col min="6404" max="6404" width="11" style="28" customWidth="1"/>
    <col min="6405" max="6405" width="12" style="28" customWidth="1"/>
    <col min="6406" max="6406" width="13" style="28" customWidth="1"/>
    <col min="6407" max="6407" width="9.33203125" style="28" customWidth="1"/>
    <col min="6408" max="6408" width="75.33203125" style="28" customWidth="1"/>
    <col min="6409" max="6655" width="10.83203125" style="28"/>
    <col min="6656" max="6656" width="14.33203125" style="28" customWidth="1"/>
    <col min="6657" max="6657" width="19.5" style="28" customWidth="1"/>
    <col min="6658" max="6658" width="28.33203125" style="28" customWidth="1"/>
    <col min="6659" max="6659" width="18.1640625" style="28" customWidth="1"/>
    <col min="6660" max="6660" width="11" style="28" customWidth="1"/>
    <col min="6661" max="6661" width="12" style="28" customWidth="1"/>
    <col min="6662" max="6662" width="13" style="28" customWidth="1"/>
    <col min="6663" max="6663" width="9.33203125" style="28" customWidth="1"/>
    <col min="6664" max="6664" width="75.33203125" style="28" customWidth="1"/>
    <col min="6665" max="6911" width="10.83203125" style="28"/>
    <col min="6912" max="6912" width="14.33203125" style="28" customWidth="1"/>
    <col min="6913" max="6913" width="19.5" style="28" customWidth="1"/>
    <col min="6914" max="6914" width="28.33203125" style="28" customWidth="1"/>
    <col min="6915" max="6915" width="18.1640625" style="28" customWidth="1"/>
    <col min="6916" max="6916" width="11" style="28" customWidth="1"/>
    <col min="6917" max="6917" width="12" style="28" customWidth="1"/>
    <col min="6918" max="6918" width="13" style="28" customWidth="1"/>
    <col min="6919" max="6919" width="9.33203125" style="28" customWidth="1"/>
    <col min="6920" max="6920" width="75.33203125" style="28" customWidth="1"/>
    <col min="6921" max="7167" width="10.83203125" style="28"/>
    <col min="7168" max="7168" width="14.33203125" style="28" customWidth="1"/>
    <col min="7169" max="7169" width="19.5" style="28" customWidth="1"/>
    <col min="7170" max="7170" width="28.33203125" style="28" customWidth="1"/>
    <col min="7171" max="7171" width="18.1640625" style="28" customWidth="1"/>
    <col min="7172" max="7172" width="11" style="28" customWidth="1"/>
    <col min="7173" max="7173" width="12" style="28" customWidth="1"/>
    <col min="7174" max="7174" width="13" style="28" customWidth="1"/>
    <col min="7175" max="7175" width="9.33203125" style="28" customWidth="1"/>
    <col min="7176" max="7176" width="75.33203125" style="28" customWidth="1"/>
    <col min="7177" max="7423" width="10.83203125" style="28"/>
    <col min="7424" max="7424" width="14.33203125" style="28" customWidth="1"/>
    <col min="7425" max="7425" width="19.5" style="28" customWidth="1"/>
    <col min="7426" max="7426" width="28.33203125" style="28" customWidth="1"/>
    <col min="7427" max="7427" width="18.1640625" style="28" customWidth="1"/>
    <col min="7428" max="7428" width="11" style="28" customWidth="1"/>
    <col min="7429" max="7429" width="12" style="28" customWidth="1"/>
    <col min="7430" max="7430" width="13" style="28" customWidth="1"/>
    <col min="7431" max="7431" width="9.33203125" style="28" customWidth="1"/>
    <col min="7432" max="7432" width="75.33203125" style="28" customWidth="1"/>
    <col min="7433" max="7679" width="10.83203125" style="28"/>
    <col min="7680" max="7680" width="14.33203125" style="28" customWidth="1"/>
    <col min="7681" max="7681" width="19.5" style="28" customWidth="1"/>
    <col min="7682" max="7682" width="28.33203125" style="28" customWidth="1"/>
    <col min="7683" max="7683" width="18.1640625" style="28" customWidth="1"/>
    <col min="7684" max="7684" width="11" style="28" customWidth="1"/>
    <col min="7685" max="7685" width="12" style="28" customWidth="1"/>
    <col min="7686" max="7686" width="13" style="28" customWidth="1"/>
    <col min="7687" max="7687" width="9.33203125" style="28" customWidth="1"/>
    <col min="7688" max="7688" width="75.33203125" style="28" customWidth="1"/>
    <col min="7689" max="7935" width="10.83203125" style="28"/>
    <col min="7936" max="7936" width="14.33203125" style="28" customWidth="1"/>
    <col min="7937" max="7937" width="19.5" style="28" customWidth="1"/>
    <col min="7938" max="7938" width="28.33203125" style="28" customWidth="1"/>
    <col min="7939" max="7939" width="18.1640625" style="28" customWidth="1"/>
    <col min="7940" max="7940" width="11" style="28" customWidth="1"/>
    <col min="7941" max="7941" width="12" style="28" customWidth="1"/>
    <col min="7942" max="7942" width="13" style="28" customWidth="1"/>
    <col min="7943" max="7943" width="9.33203125" style="28" customWidth="1"/>
    <col min="7944" max="7944" width="75.33203125" style="28" customWidth="1"/>
    <col min="7945" max="8191" width="10.83203125" style="28"/>
    <col min="8192" max="8192" width="14.33203125" style="28" customWidth="1"/>
    <col min="8193" max="8193" width="19.5" style="28" customWidth="1"/>
    <col min="8194" max="8194" width="28.33203125" style="28" customWidth="1"/>
    <col min="8195" max="8195" width="18.1640625" style="28" customWidth="1"/>
    <col min="8196" max="8196" width="11" style="28" customWidth="1"/>
    <col min="8197" max="8197" width="12" style="28" customWidth="1"/>
    <col min="8198" max="8198" width="13" style="28" customWidth="1"/>
    <col min="8199" max="8199" width="9.33203125" style="28" customWidth="1"/>
    <col min="8200" max="8200" width="75.33203125" style="28" customWidth="1"/>
    <col min="8201" max="8447" width="10.83203125" style="28"/>
    <col min="8448" max="8448" width="14.33203125" style="28" customWidth="1"/>
    <col min="8449" max="8449" width="19.5" style="28" customWidth="1"/>
    <col min="8450" max="8450" width="28.33203125" style="28" customWidth="1"/>
    <col min="8451" max="8451" width="18.1640625" style="28" customWidth="1"/>
    <col min="8452" max="8452" width="11" style="28" customWidth="1"/>
    <col min="8453" max="8453" width="12" style="28" customWidth="1"/>
    <col min="8454" max="8454" width="13" style="28" customWidth="1"/>
    <col min="8455" max="8455" width="9.33203125" style="28" customWidth="1"/>
    <col min="8456" max="8456" width="75.33203125" style="28" customWidth="1"/>
    <col min="8457" max="8703" width="10.83203125" style="28"/>
    <col min="8704" max="8704" width="14.33203125" style="28" customWidth="1"/>
    <col min="8705" max="8705" width="19.5" style="28" customWidth="1"/>
    <col min="8706" max="8706" width="28.33203125" style="28" customWidth="1"/>
    <col min="8707" max="8707" width="18.1640625" style="28" customWidth="1"/>
    <col min="8708" max="8708" width="11" style="28" customWidth="1"/>
    <col min="8709" max="8709" width="12" style="28" customWidth="1"/>
    <col min="8710" max="8710" width="13" style="28" customWidth="1"/>
    <col min="8711" max="8711" width="9.33203125" style="28" customWidth="1"/>
    <col min="8712" max="8712" width="75.33203125" style="28" customWidth="1"/>
    <col min="8713" max="8959" width="10.83203125" style="28"/>
    <col min="8960" max="8960" width="14.33203125" style="28" customWidth="1"/>
    <col min="8961" max="8961" width="19.5" style="28" customWidth="1"/>
    <col min="8962" max="8962" width="28.33203125" style="28" customWidth="1"/>
    <col min="8963" max="8963" width="18.1640625" style="28" customWidth="1"/>
    <col min="8964" max="8964" width="11" style="28" customWidth="1"/>
    <col min="8965" max="8965" width="12" style="28" customWidth="1"/>
    <col min="8966" max="8966" width="13" style="28" customWidth="1"/>
    <col min="8967" max="8967" width="9.33203125" style="28" customWidth="1"/>
    <col min="8968" max="8968" width="75.33203125" style="28" customWidth="1"/>
    <col min="8969" max="9215" width="10.83203125" style="28"/>
    <col min="9216" max="9216" width="14.33203125" style="28" customWidth="1"/>
    <col min="9217" max="9217" width="19.5" style="28" customWidth="1"/>
    <col min="9218" max="9218" width="28.33203125" style="28" customWidth="1"/>
    <col min="9219" max="9219" width="18.1640625" style="28" customWidth="1"/>
    <col min="9220" max="9220" width="11" style="28" customWidth="1"/>
    <col min="9221" max="9221" width="12" style="28" customWidth="1"/>
    <col min="9222" max="9222" width="13" style="28" customWidth="1"/>
    <col min="9223" max="9223" width="9.33203125" style="28" customWidth="1"/>
    <col min="9224" max="9224" width="75.33203125" style="28" customWidth="1"/>
    <col min="9225" max="9471" width="10.83203125" style="28"/>
    <col min="9472" max="9472" width="14.33203125" style="28" customWidth="1"/>
    <col min="9473" max="9473" width="19.5" style="28" customWidth="1"/>
    <col min="9474" max="9474" width="28.33203125" style="28" customWidth="1"/>
    <col min="9475" max="9475" width="18.1640625" style="28" customWidth="1"/>
    <col min="9476" max="9476" width="11" style="28" customWidth="1"/>
    <col min="9477" max="9477" width="12" style="28" customWidth="1"/>
    <col min="9478" max="9478" width="13" style="28" customWidth="1"/>
    <col min="9479" max="9479" width="9.33203125" style="28" customWidth="1"/>
    <col min="9480" max="9480" width="75.33203125" style="28" customWidth="1"/>
    <col min="9481" max="9727" width="10.83203125" style="28"/>
    <col min="9728" max="9728" width="14.33203125" style="28" customWidth="1"/>
    <col min="9729" max="9729" width="19.5" style="28" customWidth="1"/>
    <col min="9730" max="9730" width="28.33203125" style="28" customWidth="1"/>
    <col min="9731" max="9731" width="18.1640625" style="28" customWidth="1"/>
    <col min="9732" max="9732" width="11" style="28" customWidth="1"/>
    <col min="9733" max="9733" width="12" style="28" customWidth="1"/>
    <col min="9734" max="9734" width="13" style="28" customWidth="1"/>
    <col min="9735" max="9735" width="9.33203125" style="28" customWidth="1"/>
    <col min="9736" max="9736" width="75.33203125" style="28" customWidth="1"/>
    <col min="9737" max="9983" width="10.83203125" style="28"/>
    <col min="9984" max="9984" width="14.33203125" style="28" customWidth="1"/>
    <col min="9985" max="9985" width="19.5" style="28" customWidth="1"/>
    <col min="9986" max="9986" width="28.33203125" style="28" customWidth="1"/>
    <col min="9987" max="9987" width="18.1640625" style="28" customWidth="1"/>
    <col min="9988" max="9988" width="11" style="28" customWidth="1"/>
    <col min="9989" max="9989" width="12" style="28" customWidth="1"/>
    <col min="9990" max="9990" width="13" style="28" customWidth="1"/>
    <col min="9991" max="9991" width="9.33203125" style="28" customWidth="1"/>
    <col min="9992" max="9992" width="75.33203125" style="28" customWidth="1"/>
    <col min="9993" max="10239" width="10.83203125" style="28"/>
    <col min="10240" max="10240" width="14.33203125" style="28" customWidth="1"/>
    <col min="10241" max="10241" width="19.5" style="28" customWidth="1"/>
    <col min="10242" max="10242" width="28.33203125" style="28" customWidth="1"/>
    <col min="10243" max="10243" width="18.1640625" style="28" customWidth="1"/>
    <col min="10244" max="10244" width="11" style="28" customWidth="1"/>
    <col min="10245" max="10245" width="12" style="28" customWidth="1"/>
    <col min="10246" max="10246" width="13" style="28" customWidth="1"/>
    <col min="10247" max="10247" width="9.33203125" style="28" customWidth="1"/>
    <col min="10248" max="10248" width="75.33203125" style="28" customWidth="1"/>
    <col min="10249" max="10495" width="10.83203125" style="28"/>
    <col min="10496" max="10496" width="14.33203125" style="28" customWidth="1"/>
    <col min="10497" max="10497" width="19.5" style="28" customWidth="1"/>
    <col min="10498" max="10498" width="28.33203125" style="28" customWidth="1"/>
    <col min="10499" max="10499" width="18.1640625" style="28" customWidth="1"/>
    <col min="10500" max="10500" width="11" style="28" customWidth="1"/>
    <col min="10501" max="10501" width="12" style="28" customWidth="1"/>
    <col min="10502" max="10502" width="13" style="28" customWidth="1"/>
    <col min="10503" max="10503" width="9.33203125" style="28" customWidth="1"/>
    <col min="10504" max="10504" width="75.33203125" style="28" customWidth="1"/>
    <col min="10505" max="10751" width="10.83203125" style="28"/>
    <col min="10752" max="10752" width="14.33203125" style="28" customWidth="1"/>
    <col min="10753" max="10753" width="19.5" style="28" customWidth="1"/>
    <col min="10754" max="10754" width="28.33203125" style="28" customWidth="1"/>
    <col min="10755" max="10755" width="18.1640625" style="28" customWidth="1"/>
    <col min="10756" max="10756" width="11" style="28" customWidth="1"/>
    <col min="10757" max="10757" width="12" style="28" customWidth="1"/>
    <col min="10758" max="10758" width="13" style="28" customWidth="1"/>
    <col min="10759" max="10759" width="9.33203125" style="28" customWidth="1"/>
    <col min="10760" max="10760" width="75.33203125" style="28" customWidth="1"/>
    <col min="10761" max="11007" width="10.83203125" style="28"/>
    <col min="11008" max="11008" width="14.33203125" style="28" customWidth="1"/>
    <col min="11009" max="11009" width="19.5" style="28" customWidth="1"/>
    <col min="11010" max="11010" width="28.33203125" style="28" customWidth="1"/>
    <col min="11011" max="11011" width="18.1640625" style="28" customWidth="1"/>
    <col min="11012" max="11012" width="11" style="28" customWidth="1"/>
    <col min="11013" max="11013" width="12" style="28" customWidth="1"/>
    <col min="11014" max="11014" width="13" style="28" customWidth="1"/>
    <col min="11015" max="11015" width="9.33203125" style="28" customWidth="1"/>
    <col min="11016" max="11016" width="75.33203125" style="28" customWidth="1"/>
    <col min="11017" max="11263" width="10.83203125" style="28"/>
    <col min="11264" max="11264" width="14.33203125" style="28" customWidth="1"/>
    <col min="11265" max="11265" width="19.5" style="28" customWidth="1"/>
    <col min="11266" max="11266" width="28.33203125" style="28" customWidth="1"/>
    <col min="11267" max="11267" width="18.1640625" style="28" customWidth="1"/>
    <col min="11268" max="11268" width="11" style="28" customWidth="1"/>
    <col min="11269" max="11269" width="12" style="28" customWidth="1"/>
    <col min="11270" max="11270" width="13" style="28" customWidth="1"/>
    <col min="11271" max="11271" width="9.33203125" style="28" customWidth="1"/>
    <col min="11272" max="11272" width="75.33203125" style="28" customWidth="1"/>
    <col min="11273" max="11519" width="10.83203125" style="28"/>
    <col min="11520" max="11520" width="14.33203125" style="28" customWidth="1"/>
    <col min="11521" max="11521" width="19.5" style="28" customWidth="1"/>
    <col min="11522" max="11522" width="28.33203125" style="28" customWidth="1"/>
    <col min="11523" max="11523" width="18.1640625" style="28" customWidth="1"/>
    <col min="11524" max="11524" width="11" style="28" customWidth="1"/>
    <col min="11525" max="11525" width="12" style="28" customWidth="1"/>
    <col min="11526" max="11526" width="13" style="28" customWidth="1"/>
    <col min="11527" max="11527" width="9.33203125" style="28" customWidth="1"/>
    <col min="11528" max="11528" width="75.33203125" style="28" customWidth="1"/>
    <col min="11529" max="11775" width="10.83203125" style="28"/>
    <col min="11776" max="11776" width="14.33203125" style="28" customWidth="1"/>
    <col min="11777" max="11777" width="19.5" style="28" customWidth="1"/>
    <col min="11778" max="11778" width="28.33203125" style="28" customWidth="1"/>
    <col min="11779" max="11779" width="18.1640625" style="28" customWidth="1"/>
    <col min="11780" max="11780" width="11" style="28" customWidth="1"/>
    <col min="11781" max="11781" width="12" style="28" customWidth="1"/>
    <col min="11782" max="11782" width="13" style="28" customWidth="1"/>
    <col min="11783" max="11783" width="9.33203125" style="28" customWidth="1"/>
    <col min="11784" max="11784" width="75.33203125" style="28" customWidth="1"/>
    <col min="11785" max="12031" width="10.83203125" style="28"/>
    <col min="12032" max="12032" width="14.33203125" style="28" customWidth="1"/>
    <col min="12033" max="12033" width="19.5" style="28" customWidth="1"/>
    <col min="12034" max="12034" width="28.33203125" style="28" customWidth="1"/>
    <col min="12035" max="12035" width="18.1640625" style="28" customWidth="1"/>
    <col min="12036" max="12036" width="11" style="28" customWidth="1"/>
    <col min="12037" max="12037" width="12" style="28" customWidth="1"/>
    <col min="12038" max="12038" width="13" style="28" customWidth="1"/>
    <col min="12039" max="12039" width="9.33203125" style="28" customWidth="1"/>
    <col min="12040" max="12040" width="75.33203125" style="28" customWidth="1"/>
    <col min="12041" max="12287" width="10.83203125" style="28"/>
    <col min="12288" max="12288" width="14.33203125" style="28" customWidth="1"/>
    <col min="12289" max="12289" width="19.5" style="28" customWidth="1"/>
    <col min="12290" max="12290" width="28.33203125" style="28" customWidth="1"/>
    <col min="12291" max="12291" width="18.1640625" style="28" customWidth="1"/>
    <col min="12292" max="12292" width="11" style="28" customWidth="1"/>
    <col min="12293" max="12293" width="12" style="28" customWidth="1"/>
    <col min="12294" max="12294" width="13" style="28" customWidth="1"/>
    <col min="12295" max="12295" width="9.33203125" style="28" customWidth="1"/>
    <col min="12296" max="12296" width="75.33203125" style="28" customWidth="1"/>
    <col min="12297" max="12543" width="10.83203125" style="28"/>
    <col min="12544" max="12544" width="14.33203125" style="28" customWidth="1"/>
    <col min="12545" max="12545" width="19.5" style="28" customWidth="1"/>
    <col min="12546" max="12546" width="28.33203125" style="28" customWidth="1"/>
    <col min="12547" max="12547" width="18.1640625" style="28" customWidth="1"/>
    <col min="12548" max="12548" width="11" style="28" customWidth="1"/>
    <col min="12549" max="12549" width="12" style="28" customWidth="1"/>
    <col min="12550" max="12550" width="13" style="28" customWidth="1"/>
    <col min="12551" max="12551" width="9.33203125" style="28" customWidth="1"/>
    <col min="12552" max="12552" width="75.33203125" style="28" customWidth="1"/>
    <col min="12553" max="12799" width="10.83203125" style="28"/>
    <col min="12800" max="12800" width="14.33203125" style="28" customWidth="1"/>
    <col min="12801" max="12801" width="19.5" style="28" customWidth="1"/>
    <col min="12802" max="12802" width="28.33203125" style="28" customWidth="1"/>
    <col min="12803" max="12803" width="18.1640625" style="28" customWidth="1"/>
    <col min="12804" max="12804" width="11" style="28" customWidth="1"/>
    <col min="12805" max="12805" width="12" style="28" customWidth="1"/>
    <col min="12806" max="12806" width="13" style="28" customWidth="1"/>
    <col min="12807" max="12807" width="9.33203125" style="28" customWidth="1"/>
    <col min="12808" max="12808" width="75.33203125" style="28" customWidth="1"/>
    <col min="12809" max="13055" width="10.83203125" style="28"/>
    <col min="13056" max="13056" width="14.33203125" style="28" customWidth="1"/>
    <col min="13057" max="13057" width="19.5" style="28" customWidth="1"/>
    <col min="13058" max="13058" width="28.33203125" style="28" customWidth="1"/>
    <col min="13059" max="13059" width="18.1640625" style="28" customWidth="1"/>
    <col min="13060" max="13060" width="11" style="28" customWidth="1"/>
    <col min="13061" max="13061" width="12" style="28" customWidth="1"/>
    <col min="13062" max="13062" width="13" style="28" customWidth="1"/>
    <col min="13063" max="13063" width="9.33203125" style="28" customWidth="1"/>
    <col min="13064" max="13064" width="75.33203125" style="28" customWidth="1"/>
    <col min="13065" max="13311" width="10.83203125" style="28"/>
    <col min="13312" max="13312" width="14.33203125" style="28" customWidth="1"/>
    <col min="13313" max="13313" width="19.5" style="28" customWidth="1"/>
    <col min="13314" max="13314" width="28.33203125" style="28" customWidth="1"/>
    <col min="13315" max="13315" width="18.1640625" style="28" customWidth="1"/>
    <col min="13316" max="13316" width="11" style="28" customWidth="1"/>
    <col min="13317" max="13317" width="12" style="28" customWidth="1"/>
    <col min="13318" max="13318" width="13" style="28" customWidth="1"/>
    <col min="13319" max="13319" width="9.33203125" style="28" customWidth="1"/>
    <col min="13320" max="13320" width="75.33203125" style="28" customWidth="1"/>
    <col min="13321" max="13567" width="10.83203125" style="28"/>
    <col min="13568" max="13568" width="14.33203125" style="28" customWidth="1"/>
    <col min="13569" max="13569" width="19.5" style="28" customWidth="1"/>
    <col min="13570" max="13570" width="28.33203125" style="28" customWidth="1"/>
    <col min="13571" max="13571" width="18.1640625" style="28" customWidth="1"/>
    <col min="13572" max="13572" width="11" style="28" customWidth="1"/>
    <col min="13573" max="13573" width="12" style="28" customWidth="1"/>
    <col min="13574" max="13574" width="13" style="28" customWidth="1"/>
    <col min="13575" max="13575" width="9.33203125" style="28" customWidth="1"/>
    <col min="13576" max="13576" width="75.33203125" style="28" customWidth="1"/>
    <col min="13577" max="13823" width="10.83203125" style="28"/>
    <col min="13824" max="13824" width="14.33203125" style="28" customWidth="1"/>
    <col min="13825" max="13825" width="19.5" style="28" customWidth="1"/>
    <col min="13826" max="13826" width="28.33203125" style="28" customWidth="1"/>
    <col min="13827" max="13827" width="18.1640625" style="28" customWidth="1"/>
    <col min="13828" max="13828" width="11" style="28" customWidth="1"/>
    <col min="13829" max="13829" width="12" style="28" customWidth="1"/>
    <col min="13830" max="13830" width="13" style="28" customWidth="1"/>
    <col min="13831" max="13831" width="9.33203125" style="28" customWidth="1"/>
    <col min="13832" max="13832" width="75.33203125" style="28" customWidth="1"/>
    <col min="13833" max="14079" width="10.83203125" style="28"/>
    <col min="14080" max="14080" width="14.33203125" style="28" customWidth="1"/>
    <col min="14081" max="14081" width="19.5" style="28" customWidth="1"/>
    <col min="14082" max="14082" width="28.33203125" style="28" customWidth="1"/>
    <col min="14083" max="14083" width="18.1640625" style="28" customWidth="1"/>
    <col min="14084" max="14084" width="11" style="28" customWidth="1"/>
    <col min="14085" max="14085" width="12" style="28" customWidth="1"/>
    <col min="14086" max="14086" width="13" style="28" customWidth="1"/>
    <col min="14087" max="14087" width="9.33203125" style="28" customWidth="1"/>
    <col min="14088" max="14088" width="75.33203125" style="28" customWidth="1"/>
    <col min="14089" max="14335" width="10.83203125" style="28"/>
    <col min="14336" max="14336" width="14.33203125" style="28" customWidth="1"/>
    <col min="14337" max="14337" width="19.5" style="28" customWidth="1"/>
    <col min="14338" max="14338" width="28.33203125" style="28" customWidth="1"/>
    <col min="14339" max="14339" width="18.1640625" style="28" customWidth="1"/>
    <col min="14340" max="14340" width="11" style="28" customWidth="1"/>
    <col min="14341" max="14341" width="12" style="28" customWidth="1"/>
    <col min="14342" max="14342" width="13" style="28" customWidth="1"/>
    <col min="14343" max="14343" width="9.33203125" style="28" customWidth="1"/>
    <col min="14344" max="14344" width="75.33203125" style="28" customWidth="1"/>
    <col min="14345" max="14591" width="10.83203125" style="28"/>
    <col min="14592" max="14592" width="14.33203125" style="28" customWidth="1"/>
    <col min="14593" max="14593" width="19.5" style="28" customWidth="1"/>
    <col min="14594" max="14594" width="28.33203125" style="28" customWidth="1"/>
    <col min="14595" max="14595" width="18.1640625" style="28" customWidth="1"/>
    <col min="14596" max="14596" width="11" style="28" customWidth="1"/>
    <col min="14597" max="14597" width="12" style="28" customWidth="1"/>
    <col min="14598" max="14598" width="13" style="28" customWidth="1"/>
    <col min="14599" max="14599" width="9.33203125" style="28" customWidth="1"/>
    <col min="14600" max="14600" width="75.33203125" style="28" customWidth="1"/>
    <col min="14601" max="14847" width="10.83203125" style="28"/>
    <col min="14848" max="14848" width="14.33203125" style="28" customWidth="1"/>
    <col min="14849" max="14849" width="19.5" style="28" customWidth="1"/>
    <col min="14850" max="14850" width="28.33203125" style="28" customWidth="1"/>
    <col min="14851" max="14851" width="18.1640625" style="28" customWidth="1"/>
    <col min="14852" max="14852" width="11" style="28" customWidth="1"/>
    <col min="14853" max="14853" width="12" style="28" customWidth="1"/>
    <col min="14854" max="14854" width="13" style="28" customWidth="1"/>
    <col min="14855" max="14855" width="9.33203125" style="28" customWidth="1"/>
    <col min="14856" max="14856" width="75.33203125" style="28" customWidth="1"/>
    <col min="14857" max="15103" width="10.83203125" style="28"/>
    <col min="15104" max="15104" width="14.33203125" style="28" customWidth="1"/>
    <col min="15105" max="15105" width="19.5" style="28" customWidth="1"/>
    <col min="15106" max="15106" width="28.33203125" style="28" customWidth="1"/>
    <col min="15107" max="15107" width="18.1640625" style="28" customWidth="1"/>
    <col min="15108" max="15108" width="11" style="28" customWidth="1"/>
    <col min="15109" max="15109" width="12" style="28" customWidth="1"/>
    <col min="15110" max="15110" width="13" style="28" customWidth="1"/>
    <col min="15111" max="15111" width="9.33203125" style="28" customWidth="1"/>
    <col min="15112" max="15112" width="75.33203125" style="28" customWidth="1"/>
    <col min="15113" max="15359" width="10.83203125" style="28"/>
    <col min="15360" max="15360" width="14.33203125" style="28" customWidth="1"/>
    <col min="15361" max="15361" width="19.5" style="28" customWidth="1"/>
    <col min="15362" max="15362" width="28.33203125" style="28" customWidth="1"/>
    <col min="15363" max="15363" width="18.1640625" style="28" customWidth="1"/>
    <col min="15364" max="15364" width="11" style="28" customWidth="1"/>
    <col min="15365" max="15365" width="12" style="28" customWidth="1"/>
    <col min="15366" max="15366" width="13" style="28" customWidth="1"/>
    <col min="15367" max="15367" width="9.33203125" style="28" customWidth="1"/>
    <col min="15368" max="15368" width="75.33203125" style="28" customWidth="1"/>
    <col min="15369" max="15615" width="10.83203125" style="28"/>
    <col min="15616" max="15616" width="14.33203125" style="28" customWidth="1"/>
    <col min="15617" max="15617" width="19.5" style="28" customWidth="1"/>
    <col min="15618" max="15618" width="28.33203125" style="28" customWidth="1"/>
    <col min="15619" max="15619" width="18.1640625" style="28" customWidth="1"/>
    <col min="15620" max="15620" width="11" style="28" customWidth="1"/>
    <col min="15621" max="15621" width="12" style="28" customWidth="1"/>
    <col min="15622" max="15622" width="13" style="28" customWidth="1"/>
    <col min="15623" max="15623" width="9.33203125" style="28" customWidth="1"/>
    <col min="15624" max="15624" width="75.33203125" style="28" customWidth="1"/>
    <col min="15625" max="15871" width="10.83203125" style="28"/>
    <col min="15872" max="15872" width="14.33203125" style="28" customWidth="1"/>
    <col min="15873" max="15873" width="19.5" style="28" customWidth="1"/>
    <col min="15874" max="15874" width="28.33203125" style="28" customWidth="1"/>
    <col min="15875" max="15875" width="18.1640625" style="28" customWidth="1"/>
    <col min="15876" max="15876" width="11" style="28" customWidth="1"/>
    <col min="15877" max="15877" width="12" style="28" customWidth="1"/>
    <col min="15878" max="15878" width="13" style="28" customWidth="1"/>
    <col min="15879" max="15879" width="9.33203125" style="28" customWidth="1"/>
    <col min="15880" max="15880" width="75.33203125" style="28" customWidth="1"/>
    <col min="15881" max="16127" width="10.83203125" style="28"/>
    <col min="16128" max="16128" width="14.33203125" style="28" customWidth="1"/>
    <col min="16129" max="16129" width="19.5" style="28" customWidth="1"/>
    <col min="16130" max="16130" width="28.33203125" style="28" customWidth="1"/>
    <col min="16131" max="16131" width="18.1640625" style="28" customWidth="1"/>
    <col min="16132" max="16132" width="11" style="28" customWidth="1"/>
    <col min="16133" max="16133" width="12" style="28" customWidth="1"/>
    <col min="16134" max="16134" width="13" style="28" customWidth="1"/>
    <col min="16135" max="16135" width="9.33203125" style="28" customWidth="1"/>
    <col min="16136" max="16136" width="75.33203125" style="28" customWidth="1"/>
    <col min="16137" max="16384" width="10.83203125" style="28"/>
  </cols>
  <sheetData>
    <row r="1" spans="1:8" ht="31" customHeight="1" thickBot="1">
      <c r="A1" s="502" t="s">
        <v>880</v>
      </c>
      <c r="B1" s="502"/>
      <c r="C1" s="502"/>
      <c r="D1" s="502"/>
      <c r="E1" s="502"/>
      <c r="F1" s="502"/>
      <c r="G1" s="502"/>
      <c r="H1" s="502"/>
    </row>
    <row r="2" spans="1:8" ht="17" thickBot="1">
      <c r="A2" s="55"/>
      <c r="B2" s="55"/>
      <c r="C2" s="55"/>
      <c r="D2" s="55"/>
      <c r="E2" s="55"/>
      <c r="F2" s="55"/>
      <c r="G2" s="55"/>
      <c r="H2" s="71"/>
    </row>
    <row r="3" spans="1:8" s="30" customFormat="1" ht="12" customHeight="1">
      <c r="A3" s="541" t="s">
        <v>25</v>
      </c>
      <c r="B3" s="537" t="s">
        <v>26</v>
      </c>
      <c r="C3" s="541" t="s">
        <v>879</v>
      </c>
      <c r="D3" s="537" t="s">
        <v>4</v>
      </c>
      <c r="E3" s="537" t="s">
        <v>27</v>
      </c>
      <c r="F3" s="537" t="s">
        <v>6</v>
      </c>
      <c r="G3" s="537" t="s">
        <v>7</v>
      </c>
      <c r="H3" s="539" t="s">
        <v>28</v>
      </c>
    </row>
    <row r="4" spans="1:8" s="30" customFormat="1" ht="14" customHeight="1">
      <c r="A4" s="542"/>
      <c r="B4" s="538"/>
      <c r="C4" s="542"/>
      <c r="D4" s="538"/>
      <c r="E4" s="538"/>
      <c r="F4" s="538"/>
      <c r="G4" s="538"/>
      <c r="H4" s="540"/>
    </row>
    <row r="5" spans="1:8" s="30" customFormat="1">
      <c r="A5" s="527" t="s">
        <v>409</v>
      </c>
      <c r="B5" s="528"/>
      <c r="C5" s="528"/>
      <c r="D5" s="528"/>
      <c r="E5" s="528"/>
      <c r="F5" s="528"/>
      <c r="G5" s="528"/>
      <c r="H5" s="529"/>
    </row>
    <row r="6" spans="1:8" s="49" customFormat="1" ht="16">
      <c r="A6" s="452" t="s">
        <v>41</v>
      </c>
      <c r="B6" s="292">
        <v>2322500004</v>
      </c>
      <c r="C6" s="453" t="s">
        <v>42</v>
      </c>
      <c r="D6" s="454" t="s">
        <v>43</v>
      </c>
      <c r="E6" s="455">
        <v>650</v>
      </c>
      <c r="F6" s="455">
        <f>E6*20%</f>
        <v>130</v>
      </c>
      <c r="G6" s="456">
        <f>SUM(E6:F6)</f>
        <v>780</v>
      </c>
      <c r="H6" s="457" t="s">
        <v>173</v>
      </c>
    </row>
    <row r="7" spans="1:8" s="49" customFormat="1" ht="16">
      <c r="A7" s="258" t="s">
        <v>70</v>
      </c>
      <c r="B7" s="289" t="s">
        <v>71</v>
      </c>
      <c r="C7" s="260" t="s">
        <v>72</v>
      </c>
      <c r="D7" s="261" t="s">
        <v>73</v>
      </c>
      <c r="E7" s="262">
        <v>735</v>
      </c>
      <c r="F7" s="262">
        <f>E7*20%</f>
        <v>147</v>
      </c>
      <c r="G7" s="290">
        <f>SUM(E7:F7)</f>
        <v>882</v>
      </c>
      <c r="H7" s="291" t="s">
        <v>208</v>
      </c>
    </row>
    <row r="8" spans="1:8" s="49" customFormat="1">
      <c r="A8" s="295" t="s">
        <v>70</v>
      </c>
      <c r="B8" s="289" t="s">
        <v>107</v>
      </c>
      <c r="C8" s="96" t="s">
        <v>108</v>
      </c>
      <c r="D8" s="97" t="s">
        <v>73</v>
      </c>
      <c r="E8" s="98">
        <v>812</v>
      </c>
      <c r="F8" s="98">
        <v>0</v>
      </c>
      <c r="G8" s="296">
        <v>812</v>
      </c>
      <c r="H8" s="291" t="s">
        <v>209</v>
      </c>
    </row>
    <row r="9" spans="1:8" s="49" customFormat="1" ht="16">
      <c r="A9" s="258" t="s">
        <v>102</v>
      </c>
      <c r="B9" s="289" t="s">
        <v>106</v>
      </c>
      <c r="C9" s="260" t="s">
        <v>72</v>
      </c>
      <c r="D9" s="261" t="s">
        <v>145</v>
      </c>
      <c r="E9" s="262">
        <v>1115</v>
      </c>
      <c r="F9" s="262">
        <f>E9*20%</f>
        <v>223</v>
      </c>
      <c r="G9" s="290">
        <f>SUM(E9:F9)</f>
        <v>1338</v>
      </c>
      <c r="H9" s="291" t="s">
        <v>229</v>
      </c>
    </row>
    <row r="10" spans="1:8" s="49" customFormat="1" ht="16">
      <c r="A10" s="258" t="s">
        <v>116</v>
      </c>
      <c r="B10" s="289">
        <v>250100077</v>
      </c>
      <c r="C10" s="260" t="s">
        <v>117</v>
      </c>
      <c r="D10" s="261" t="s">
        <v>52</v>
      </c>
      <c r="E10" s="262">
        <v>1200</v>
      </c>
      <c r="F10" s="262">
        <f>E10*20%</f>
        <v>240</v>
      </c>
      <c r="G10" s="290">
        <f>SUM(E10:F10)</f>
        <v>1440</v>
      </c>
      <c r="H10" s="291" t="s">
        <v>228</v>
      </c>
    </row>
    <row r="11" spans="1:8" s="49" customFormat="1" ht="16">
      <c r="A11" s="258" t="s">
        <v>119</v>
      </c>
      <c r="B11" s="259" t="s">
        <v>190</v>
      </c>
      <c r="C11" s="260" t="s">
        <v>189</v>
      </c>
      <c r="D11" s="261" t="s">
        <v>52</v>
      </c>
      <c r="E11" s="262">
        <v>1250</v>
      </c>
      <c r="F11" s="262">
        <v>0</v>
      </c>
      <c r="G11" s="290">
        <v>1250</v>
      </c>
      <c r="H11" s="291" t="s">
        <v>227</v>
      </c>
    </row>
    <row r="12" spans="1:8" s="49" customFormat="1" ht="16">
      <c r="A12" s="258" t="s">
        <v>113</v>
      </c>
      <c r="B12" s="289">
        <v>2322500178</v>
      </c>
      <c r="C12" s="260" t="s">
        <v>72</v>
      </c>
      <c r="D12" s="261" t="s">
        <v>123</v>
      </c>
      <c r="E12" s="262">
        <v>650</v>
      </c>
      <c r="F12" s="262">
        <f t="shared" ref="F12:F19" si="0">E12*20%</f>
        <v>130</v>
      </c>
      <c r="G12" s="290">
        <f t="shared" ref="G12:G16" si="1">SUM(E12:F12)</f>
        <v>780</v>
      </c>
      <c r="H12" s="291" t="s">
        <v>280</v>
      </c>
    </row>
    <row r="13" spans="1:8" s="49" customFormat="1" ht="45">
      <c r="A13" s="295" t="s">
        <v>113</v>
      </c>
      <c r="B13" s="289">
        <v>250100218</v>
      </c>
      <c r="C13" s="96" t="s">
        <v>152</v>
      </c>
      <c r="D13" s="97" t="s">
        <v>123</v>
      </c>
      <c r="E13" s="98">
        <v>5414</v>
      </c>
      <c r="F13" s="98">
        <f t="shared" si="0"/>
        <v>1082.8</v>
      </c>
      <c r="G13" s="296">
        <f t="shared" si="1"/>
        <v>6496.8</v>
      </c>
      <c r="H13" s="291" t="s">
        <v>281</v>
      </c>
    </row>
    <row r="14" spans="1:8" s="49" customFormat="1">
      <c r="A14" s="295" t="s">
        <v>113</v>
      </c>
      <c r="B14" s="289" t="s">
        <v>153</v>
      </c>
      <c r="C14" s="96" t="s">
        <v>121</v>
      </c>
      <c r="D14" s="97" t="s">
        <v>86</v>
      </c>
      <c r="E14" s="98">
        <v>275</v>
      </c>
      <c r="F14" s="98">
        <f t="shared" si="0"/>
        <v>55</v>
      </c>
      <c r="G14" s="296">
        <f t="shared" si="1"/>
        <v>330</v>
      </c>
      <c r="H14" s="291" t="s">
        <v>386</v>
      </c>
    </row>
    <row r="15" spans="1:8" s="49" customFormat="1" ht="30">
      <c r="A15" s="293" t="s">
        <v>113</v>
      </c>
      <c r="B15" s="294" t="s">
        <v>161</v>
      </c>
      <c r="C15" s="96" t="s">
        <v>160</v>
      </c>
      <c r="D15" s="97" t="s">
        <v>52</v>
      </c>
      <c r="E15" s="98">
        <v>564.58000000000004</v>
      </c>
      <c r="F15" s="98">
        <f t="shared" si="0"/>
        <v>112.91600000000001</v>
      </c>
      <c r="G15" s="98">
        <f t="shared" si="1"/>
        <v>677.49600000000009</v>
      </c>
      <c r="H15" s="291" t="s">
        <v>226</v>
      </c>
    </row>
    <row r="16" spans="1:8" s="49" customFormat="1" ht="16">
      <c r="A16" s="258" t="s">
        <v>113</v>
      </c>
      <c r="B16" s="259" t="s">
        <v>162</v>
      </c>
      <c r="C16" s="260" t="s">
        <v>160</v>
      </c>
      <c r="D16" s="261" t="s">
        <v>52</v>
      </c>
      <c r="E16" s="262">
        <v>978</v>
      </c>
      <c r="F16" s="262">
        <f t="shared" si="0"/>
        <v>195.60000000000002</v>
      </c>
      <c r="G16" s="290">
        <f t="shared" si="1"/>
        <v>1173.5999999999999</v>
      </c>
      <c r="H16" s="291" t="s">
        <v>225</v>
      </c>
    </row>
    <row r="17" spans="1:8" s="49" customFormat="1" ht="17">
      <c r="A17" s="258" t="s">
        <v>113</v>
      </c>
      <c r="B17" s="259" t="s">
        <v>184</v>
      </c>
      <c r="C17" s="260" t="s">
        <v>170</v>
      </c>
      <c r="D17" s="261" t="s">
        <v>171</v>
      </c>
      <c r="E17" s="262">
        <v>2935.54</v>
      </c>
      <c r="F17" s="262">
        <f t="shared" si="0"/>
        <v>587.10800000000006</v>
      </c>
      <c r="G17" s="262">
        <f>SUM(E17:F17)</f>
        <v>3522.6480000000001</v>
      </c>
      <c r="H17" s="264" t="s">
        <v>459</v>
      </c>
    </row>
    <row r="18" spans="1:8" s="49" customFormat="1" ht="30">
      <c r="A18" s="250" t="s">
        <v>113</v>
      </c>
      <c r="B18" s="251" t="s">
        <v>172</v>
      </c>
      <c r="C18" s="252" t="s">
        <v>170</v>
      </c>
      <c r="D18" s="253" t="s">
        <v>171</v>
      </c>
      <c r="E18" s="254">
        <v>1240.4000000000001</v>
      </c>
      <c r="F18" s="254">
        <f t="shared" si="0"/>
        <v>248.08000000000004</v>
      </c>
      <c r="G18" s="255">
        <f>SUM(E18:F18)</f>
        <v>1488.48</v>
      </c>
      <c r="H18" s="257" t="s">
        <v>514</v>
      </c>
    </row>
    <row r="19" spans="1:8" s="54" customFormat="1" ht="16">
      <c r="A19" s="242" t="s">
        <v>113</v>
      </c>
      <c r="B19" s="458" t="s">
        <v>183</v>
      </c>
      <c r="C19" s="244" t="s">
        <v>170</v>
      </c>
      <c r="D19" s="245" t="s">
        <v>171</v>
      </c>
      <c r="E19" s="246">
        <v>-150.91999999999999</v>
      </c>
      <c r="F19" s="246">
        <f t="shared" si="0"/>
        <v>-30.183999999999997</v>
      </c>
      <c r="G19" s="247">
        <f>SUM(E19:F19)</f>
        <v>-181.10399999999998</v>
      </c>
      <c r="H19" s="249" t="s">
        <v>460</v>
      </c>
    </row>
    <row r="20" spans="1:8" s="49" customFormat="1" ht="16">
      <c r="A20" s="297" t="s">
        <v>113</v>
      </c>
      <c r="B20" s="313" t="s">
        <v>201</v>
      </c>
      <c r="C20" s="299" t="s">
        <v>160</v>
      </c>
      <c r="D20" s="270" t="s">
        <v>52</v>
      </c>
      <c r="E20" s="271">
        <v>230.87</v>
      </c>
      <c r="F20" s="271">
        <v>46.17</v>
      </c>
      <c r="G20" s="272">
        <v>277.04000000000002</v>
      </c>
      <c r="H20" s="301" t="s">
        <v>224</v>
      </c>
    </row>
    <row r="21" spans="1:8" s="30" customFormat="1" ht="17" customHeight="1">
      <c r="A21" s="536" t="s">
        <v>10</v>
      </c>
      <c r="B21" s="532"/>
      <c r="C21" s="532"/>
      <c r="D21" s="533"/>
      <c r="E21" s="459">
        <f>SUM(E6:E20)</f>
        <v>17899.47</v>
      </c>
      <c r="F21" s="459">
        <f>SUM(F6:F20)</f>
        <v>3167.49</v>
      </c>
      <c r="G21" s="459">
        <f>SUM(G6:G20)</f>
        <v>21066.959999999999</v>
      </c>
      <c r="H21" s="460"/>
    </row>
    <row r="22" spans="1:8" s="30" customFormat="1">
      <c r="A22" s="527" t="s">
        <v>410</v>
      </c>
      <c r="B22" s="528"/>
      <c r="C22" s="528"/>
      <c r="D22" s="528"/>
      <c r="E22" s="528"/>
      <c r="F22" s="528"/>
      <c r="G22" s="528"/>
      <c r="H22" s="529"/>
    </row>
    <row r="23" spans="1:8" s="49" customFormat="1">
      <c r="A23" s="461" t="s">
        <v>197</v>
      </c>
      <c r="B23" s="446" t="s">
        <v>198</v>
      </c>
      <c r="C23" s="299" t="s">
        <v>42</v>
      </c>
      <c r="D23" s="270" t="s">
        <v>199</v>
      </c>
      <c r="E23" s="271">
        <v>735</v>
      </c>
      <c r="F23" s="271">
        <f>E23*20%</f>
        <v>147</v>
      </c>
      <c r="G23" s="272">
        <f>SUM(E23:F23)</f>
        <v>882</v>
      </c>
      <c r="H23" s="433" t="s">
        <v>315</v>
      </c>
    </row>
    <row r="24" spans="1:8" s="49" customFormat="1">
      <c r="A24" s="266" t="s">
        <v>130</v>
      </c>
      <c r="B24" s="237">
        <v>2322500342</v>
      </c>
      <c r="C24" s="252" t="s">
        <v>42</v>
      </c>
      <c r="D24" s="267" t="s">
        <v>204</v>
      </c>
      <c r="E24" s="240">
        <v>380</v>
      </c>
      <c r="F24" s="240">
        <v>76</v>
      </c>
      <c r="G24" s="268">
        <f>E24+F24</f>
        <v>456</v>
      </c>
      <c r="H24" s="269" t="s">
        <v>387</v>
      </c>
    </row>
    <row r="25" spans="1:8" s="49" customFormat="1">
      <c r="A25" s="266" t="s">
        <v>282</v>
      </c>
      <c r="B25" s="237" t="s">
        <v>283</v>
      </c>
      <c r="C25" s="252" t="s">
        <v>189</v>
      </c>
      <c r="D25" s="267" t="s">
        <v>284</v>
      </c>
      <c r="E25" s="240">
        <v>1250</v>
      </c>
      <c r="F25" s="240">
        <v>0</v>
      </c>
      <c r="G25" s="268">
        <f>E25+F25</f>
        <v>1250</v>
      </c>
      <c r="H25" s="269" t="s">
        <v>388</v>
      </c>
    </row>
    <row r="26" spans="1:8" s="49" customFormat="1">
      <c r="A26" s="266" t="s">
        <v>232</v>
      </c>
      <c r="B26" s="237">
        <v>2322500362</v>
      </c>
      <c r="C26" s="252" t="s">
        <v>42</v>
      </c>
      <c r="D26" s="267" t="s">
        <v>239</v>
      </c>
      <c r="E26" s="240">
        <v>735</v>
      </c>
      <c r="F26" s="240">
        <v>147</v>
      </c>
      <c r="G26" s="268">
        <f>E26+F26</f>
        <v>882</v>
      </c>
      <c r="H26" s="269" t="s">
        <v>389</v>
      </c>
    </row>
    <row r="27" spans="1:8" s="49" customFormat="1">
      <c r="A27" s="118" t="s">
        <v>52</v>
      </c>
      <c r="B27" s="304" t="s">
        <v>287</v>
      </c>
      <c r="C27" s="103" t="s">
        <v>288</v>
      </c>
      <c r="D27" s="104" t="s">
        <v>151</v>
      </c>
      <c r="E27" s="105">
        <v>2065</v>
      </c>
      <c r="F27" s="105">
        <f>E27*0.2</f>
        <v>413</v>
      </c>
      <c r="G27" s="105">
        <f>E27+F27</f>
        <v>2478</v>
      </c>
      <c r="H27" s="119" t="s">
        <v>454</v>
      </c>
    </row>
    <row r="28" spans="1:8" s="49" customFormat="1">
      <c r="A28" s="118" t="s">
        <v>52</v>
      </c>
      <c r="B28" s="304" t="s">
        <v>303</v>
      </c>
      <c r="C28" s="103" t="s">
        <v>152</v>
      </c>
      <c r="D28" s="104" t="s">
        <v>151</v>
      </c>
      <c r="E28" s="105">
        <v>4230</v>
      </c>
      <c r="F28" s="105">
        <v>846</v>
      </c>
      <c r="G28" s="105">
        <v>5076</v>
      </c>
      <c r="H28" s="119" t="s">
        <v>455</v>
      </c>
    </row>
    <row r="29" spans="1:8" s="49" customFormat="1" ht="30">
      <c r="A29" s="266" t="s">
        <v>52</v>
      </c>
      <c r="B29" s="265" t="s">
        <v>341</v>
      </c>
      <c r="C29" s="237" t="s">
        <v>170</v>
      </c>
      <c r="D29" s="267" t="s">
        <v>342</v>
      </c>
      <c r="E29" s="240">
        <v>3395.44</v>
      </c>
      <c r="F29" s="240">
        <v>679.09</v>
      </c>
      <c r="G29" s="268">
        <f t="shared" ref="G29:G33" si="2">E29+F29</f>
        <v>4074.53</v>
      </c>
      <c r="H29" s="269" t="s">
        <v>543</v>
      </c>
    </row>
    <row r="30" spans="1:8" s="49" customFormat="1">
      <c r="A30" s="266" t="s">
        <v>52</v>
      </c>
      <c r="B30" s="237" t="s">
        <v>344</v>
      </c>
      <c r="C30" s="237" t="s">
        <v>170</v>
      </c>
      <c r="D30" s="267" t="s">
        <v>342</v>
      </c>
      <c r="E30" s="240">
        <v>766.3</v>
      </c>
      <c r="F30" s="240">
        <v>153.26</v>
      </c>
      <c r="G30" s="268">
        <f t="shared" si="2"/>
        <v>919.56</v>
      </c>
      <c r="H30" s="269" t="s">
        <v>544</v>
      </c>
    </row>
    <row r="31" spans="1:8" s="49" customFormat="1">
      <c r="A31" s="266" t="s">
        <v>52</v>
      </c>
      <c r="B31" s="237">
        <v>20250226</v>
      </c>
      <c r="C31" s="237" t="s">
        <v>391</v>
      </c>
      <c r="D31" s="267" t="s">
        <v>151</v>
      </c>
      <c r="E31" s="240">
        <v>330</v>
      </c>
      <c r="F31" s="240">
        <f>E31*0.2</f>
        <v>66</v>
      </c>
      <c r="G31" s="268">
        <f t="shared" si="2"/>
        <v>396</v>
      </c>
      <c r="H31" s="269" t="s">
        <v>456</v>
      </c>
    </row>
    <row r="32" spans="1:8" s="49" customFormat="1">
      <c r="A32" s="266" t="s">
        <v>52</v>
      </c>
      <c r="B32" s="237" t="s">
        <v>392</v>
      </c>
      <c r="C32" s="237" t="s">
        <v>160</v>
      </c>
      <c r="D32" s="267" t="s">
        <v>151</v>
      </c>
      <c r="E32" s="240">
        <v>1100</v>
      </c>
      <c r="F32" s="240">
        <f>E32*0.2</f>
        <v>220</v>
      </c>
      <c r="G32" s="268">
        <f t="shared" si="2"/>
        <v>1320</v>
      </c>
      <c r="H32" s="269" t="s">
        <v>457</v>
      </c>
    </row>
    <row r="33" spans="1:8" s="49" customFormat="1" ht="16" customHeight="1">
      <c r="A33" s="266" t="s">
        <v>52</v>
      </c>
      <c r="B33" s="237" t="s">
        <v>393</v>
      </c>
      <c r="C33" s="237" t="s">
        <v>160</v>
      </c>
      <c r="D33" s="267" t="s">
        <v>151</v>
      </c>
      <c r="E33" s="240">
        <v>332.95</v>
      </c>
      <c r="F33" s="240">
        <f>E33*0.2</f>
        <v>66.59</v>
      </c>
      <c r="G33" s="268">
        <f t="shared" si="2"/>
        <v>399.53999999999996</v>
      </c>
      <c r="H33" s="269" t="s">
        <v>458</v>
      </c>
    </row>
    <row r="34" spans="1:8" s="49" customFormat="1" ht="16" customHeight="1">
      <c r="A34" s="266" t="s">
        <v>52</v>
      </c>
      <c r="B34" s="315" t="s">
        <v>494</v>
      </c>
      <c r="C34" s="237" t="s">
        <v>318</v>
      </c>
      <c r="D34" s="267" t="s">
        <v>212</v>
      </c>
      <c r="E34" s="240">
        <v>400</v>
      </c>
      <c r="F34" s="240">
        <v>0</v>
      </c>
      <c r="G34" s="268">
        <f>E34+F34</f>
        <v>400</v>
      </c>
      <c r="H34" s="269" t="s">
        <v>518</v>
      </c>
    </row>
    <row r="35" spans="1:8" s="49" customFormat="1" ht="17" customHeight="1">
      <c r="A35" s="532" t="s">
        <v>10</v>
      </c>
      <c r="B35" s="532"/>
      <c r="C35" s="532"/>
      <c r="D35" s="533"/>
      <c r="E35" s="459">
        <f>SUM(E23:E34)</f>
        <v>15719.69</v>
      </c>
      <c r="F35" s="459">
        <f>SUM(F23:F34)</f>
        <v>2813.9400000000005</v>
      </c>
      <c r="G35" s="459">
        <f>SUM(G23:G34)</f>
        <v>18533.63</v>
      </c>
      <c r="H35" s="462"/>
    </row>
    <row r="36" spans="1:8" s="30" customFormat="1">
      <c r="A36" s="527" t="s">
        <v>411</v>
      </c>
      <c r="B36" s="528"/>
      <c r="C36" s="528"/>
      <c r="D36" s="528"/>
      <c r="E36" s="528"/>
      <c r="F36" s="528"/>
      <c r="G36" s="528"/>
      <c r="H36" s="529"/>
    </row>
    <row r="37" spans="1:8" s="49" customFormat="1">
      <c r="A37" s="461" t="s">
        <v>164</v>
      </c>
      <c r="B37" s="299">
        <v>2322500526</v>
      </c>
      <c r="C37" s="299" t="s">
        <v>288</v>
      </c>
      <c r="D37" s="270" t="s">
        <v>316</v>
      </c>
      <c r="E37" s="271">
        <v>1765</v>
      </c>
      <c r="F37" s="271">
        <v>353</v>
      </c>
      <c r="G37" s="272">
        <f>E37+F37</f>
        <v>2118</v>
      </c>
      <c r="H37" s="433" t="s">
        <v>461</v>
      </c>
    </row>
    <row r="38" spans="1:8" s="49" customFormat="1">
      <c r="A38" s="266" t="s">
        <v>164</v>
      </c>
      <c r="B38" s="237" t="s">
        <v>317</v>
      </c>
      <c r="C38" s="237" t="s">
        <v>318</v>
      </c>
      <c r="D38" s="267" t="s">
        <v>319</v>
      </c>
      <c r="E38" s="240">
        <v>400</v>
      </c>
      <c r="F38" s="240">
        <v>0</v>
      </c>
      <c r="G38" s="268">
        <f>E38+F38</f>
        <v>400</v>
      </c>
      <c r="H38" s="269" t="s">
        <v>519</v>
      </c>
    </row>
    <row r="39" spans="1:8" s="49" customFormat="1">
      <c r="A39" s="266" t="s">
        <v>331</v>
      </c>
      <c r="B39" s="237">
        <v>2322500563</v>
      </c>
      <c r="C39" s="237" t="s">
        <v>288</v>
      </c>
      <c r="D39" s="267" t="s">
        <v>332</v>
      </c>
      <c r="E39" s="240">
        <v>3095</v>
      </c>
      <c r="F39" s="240">
        <v>619</v>
      </c>
      <c r="G39" s="268">
        <v>3714</v>
      </c>
      <c r="H39" s="269" t="s">
        <v>483</v>
      </c>
    </row>
    <row r="40" spans="1:8" s="49" customFormat="1">
      <c r="A40" s="266" t="s">
        <v>380</v>
      </c>
      <c r="B40" s="237">
        <v>2322500614</v>
      </c>
      <c r="C40" s="237" t="s">
        <v>288</v>
      </c>
      <c r="D40" s="267" t="s">
        <v>381</v>
      </c>
      <c r="E40" s="240">
        <v>735</v>
      </c>
      <c r="F40" s="240">
        <v>147</v>
      </c>
      <c r="G40" s="268">
        <f>E40+F40</f>
        <v>882</v>
      </c>
      <c r="H40" s="269" t="s">
        <v>520</v>
      </c>
    </row>
    <row r="41" spans="1:8" s="49" customFormat="1">
      <c r="A41" s="266" t="s">
        <v>212</v>
      </c>
      <c r="B41" s="237">
        <v>2322500640</v>
      </c>
      <c r="C41" s="237" t="s">
        <v>288</v>
      </c>
      <c r="D41" s="267" t="s">
        <v>311</v>
      </c>
      <c r="E41" s="240">
        <v>650</v>
      </c>
      <c r="F41" s="240">
        <f>E41*0.2</f>
        <v>130</v>
      </c>
      <c r="G41" s="268">
        <f>E41+F41</f>
        <v>780</v>
      </c>
      <c r="H41" s="269" t="s">
        <v>566</v>
      </c>
    </row>
    <row r="42" spans="1:8" s="49" customFormat="1">
      <c r="A42" s="266" t="s">
        <v>212</v>
      </c>
      <c r="B42" s="237">
        <v>250300791</v>
      </c>
      <c r="C42" s="237" t="s">
        <v>152</v>
      </c>
      <c r="D42" s="267" t="s">
        <v>311</v>
      </c>
      <c r="E42" s="240">
        <v>1957</v>
      </c>
      <c r="F42" s="240">
        <f>E42*0.2</f>
        <v>391.40000000000003</v>
      </c>
      <c r="G42" s="268">
        <f t="shared" ref="G42:G47" si="3">E42+F42</f>
        <v>2348.4</v>
      </c>
      <c r="H42" s="269" t="s">
        <v>567</v>
      </c>
    </row>
    <row r="43" spans="1:8" s="49" customFormat="1" ht="16">
      <c r="A43" s="266" t="s">
        <v>212</v>
      </c>
      <c r="B43" s="305" t="s">
        <v>429</v>
      </c>
      <c r="C43" s="237" t="s">
        <v>160</v>
      </c>
      <c r="D43" s="267" t="s">
        <v>311</v>
      </c>
      <c r="E43" s="240">
        <v>958.44</v>
      </c>
      <c r="F43" s="240">
        <f>E43*0.2</f>
        <v>191.68800000000002</v>
      </c>
      <c r="G43" s="268">
        <f t="shared" si="3"/>
        <v>1150.1280000000002</v>
      </c>
      <c r="H43" s="269" t="s">
        <v>568</v>
      </c>
    </row>
    <row r="44" spans="1:8" s="49" customFormat="1" ht="16">
      <c r="A44" s="266" t="s">
        <v>212</v>
      </c>
      <c r="B44" s="306" t="s">
        <v>439</v>
      </c>
      <c r="C44" s="237" t="s">
        <v>160</v>
      </c>
      <c r="D44" s="267" t="s">
        <v>311</v>
      </c>
      <c r="E44" s="240">
        <v>660</v>
      </c>
      <c r="F44" s="240">
        <v>132</v>
      </c>
      <c r="G44" s="268">
        <f t="shared" si="3"/>
        <v>792</v>
      </c>
      <c r="H44" s="269" t="s">
        <v>569</v>
      </c>
    </row>
    <row r="45" spans="1:8" s="49" customFormat="1">
      <c r="A45" s="266" t="s">
        <v>212</v>
      </c>
      <c r="B45" s="265" t="s">
        <v>481</v>
      </c>
      <c r="C45" s="237" t="s">
        <v>480</v>
      </c>
      <c r="D45" s="267" t="s">
        <v>311</v>
      </c>
      <c r="E45" s="240">
        <v>350</v>
      </c>
      <c r="F45" s="240">
        <v>70</v>
      </c>
      <c r="G45" s="268">
        <f t="shared" si="3"/>
        <v>420</v>
      </c>
      <c r="H45" s="269" t="s">
        <v>570</v>
      </c>
    </row>
    <row r="46" spans="1:8" s="49" customFormat="1">
      <c r="A46" s="266" t="s">
        <v>212</v>
      </c>
      <c r="B46" s="265" t="s">
        <v>491</v>
      </c>
      <c r="C46" s="237" t="s">
        <v>170</v>
      </c>
      <c r="D46" s="267" t="s">
        <v>442</v>
      </c>
      <c r="E46" s="240">
        <v>749.2</v>
      </c>
      <c r="F46" s="240">
        <f>E46*0.2</f>
        <v>149.84</v>
      </c>
      <c r="G46" s="268">
        <f t="shared" si="3"/>
        <v>899.04000000000008</v>
      </c>
      <c r="H46" s="269" t="s">
        <v>638</v>
      </c>
    </row>
    <row r="47" spans="1:8" s="49" customFormat="1" ht="30">
      <c r="A47" s="266" t="s">
        <v>212</v>
      </c>
      <c r="B47" s="265" t="s">
        <v>492</v>
      </c>
      <c r="C47" s="237" t="s">
        <v>170</v>
      </c>
      <c r="D47" s="267" t="s">
        <v>442</v>
      </c>
      <c r="E47" s="240">
        <v>2428.9</v>
      </c>
      <c r="F47" s="240">
        <f>E47*0.2</f>
        <v>485.78000000000003</v>
      </c>
      <c r="G47" s="268">
        <f t="shared" si="3"/>
        <v>2914.6800000000003</v>
      </c>
      <c r="H47" s="269" t="s">
        <v>639</v>
      </c>
    </row>
    <row r="48" spans="1:8" s="30" customFormat="1" ht="17" customHeight="1">
      <c r="A48" s="532" t="s">
        <v>10</v>
      </c>
      <c r="B48" s="532"/>
      <c r="C48" s="532"/>
      <c r="D48" s="533"/>
      <c r="E48" s="459">
        <f>SUM(E37:E47)</f>
        <v>13748.54</v>
      </c>
      <c r="F48" s="459">
        <f>SUM(F37:F47)</f>
        <v>2669.7080000000005</v>
      </c>
      <c r="G48" s="459">
        <f>SUM(G37:G47)</f>
        <v>16418.248</v>
      </c>
      <c r="H48" s="462"/>
    </row>
    <row r="49" spans="1:8" s="30" customFormat="1">
      <c r="A49" s="527" t="s">
        <v>13</v>
      </c>
      <c r="B49" s="528"/>
      <c r="C49" s="528"/>
      <c r="D49" s="528"/>
      <c r="E49" s="528"/>
      <c r="F49" s="528"/>
      <c r="G49" s="528"/>
      <c r="H49" s="529"/>
    </row>
    <row r="50" spans="1:8" s="49" customFormat="1">
      <c r="A50" s="461" t="s">
        <v>316</v>
      </c>
      <c r="B50" s="299">
        <v>2322500753</v>
      </c>
      <c r="C50" s="299" t="s">
        <v>288</v>
      </c>
      <c r="D50" s="270" t="s">
        <v>467</v>
      </c>
      <c r="E50" s="271">
        <v>450</v>
      </c>
      <c r="F50" s="271">
        <v>90</v>
      </c>
      <c r="G50" s="272">
        <f>E50+F50</f>
        <v>540</v>
      </c>
      <c r="H50" s="433" t="s">
        <v>589</v>
      </c>
    </row>
    <row r="51" spans="1:8" s="49" customFormat="1">
      <c r="A51" s="266" t="s">
        <v>300</v>
      </c>
      <c r="B51" s="237">
        <v>2322500777</v>
      </c>
      <c r="C51" s="237" t="s">
        <v>288</v>
      </c>
      <c r="D51" s="267" t="s">
        <v>479</v>
      </c>
      <c r="E51" s="240">
        <v>3365</v>
      </c>
      <c r="F51" s="240">
        <v>673</v>
      </c>
      <c r="G51" s="268">
        <v>4038</v>
      </c>
      <c r="H51" s="269" t="s">
        <v>590</v>
      </c>
    </row>
    <row r="52" spans="1:8" s="49" customFormat="1">
      <c r="A52" s="266" t="s">
        <v>521</v>
      </c>
      <c r="B52" s="237">
        <v>2322500824</v>
      </c>
      <c r="C52" s="237" t="s">
        <v>288</v>
      </c>
      <c r="D52" s="267" t="s">
        <v>490</v>
      </c>
      <c r="E52" s="240">
        <v>735</v>
      </c>
      <c r="F52" s="240">
        <f>E52*0.2</f>
        <v>147</v>
      </c>
      <c r="G52" s="268">
        <f>E52+F52</f>
        <v>882</v>
      </c>
      <c r="H52" s="269" t="s">
        <v>629</v>
      </c>
    </row>
    <row r="53" spans="1:8" s="49" customFormat="1" ht="16" customHeight="1">
      <c r="A53" s="266" t="s">
        <v>521</v>
      </c>
      <c r="B53" s="237">
        <v>2322500822</v>
      </c>
      <c r="C53" s="237" t="s">
        <v>288</v>
      </c>
      <c r="D53" s="267" t="s">
        <v>490</v>
      </c>
      <c r="E53" s="240">
        <v>350</v>
      </c>
      <c r="F53" s="240">
        <f>E53*0.2</f>
        <v>70</v>
      </c>
      <c r="G53" s="268">
        <f>E53+F53</f>
        <v>420</v>
      </c>
      <c r="H53" s="269" t="s">
        <v>630</v>
      </c>
    </row>
    <row r="54" spans="1:8" s="49" customFormat="1" ht="16" customHeight="1">
      <c r="A54" s="266" t="s">
        <v>535</v>
      </c>
      <c r="B54" s="307">
        <v>2322500848</v>
      </c>
      <c r="C54" s="237" t="s">
        <v>288</v>
      </c>
      <c r="D54" s="267" t="s">
        <v>545</v>
      </c>
      <c r="E54" s="240">
        <v>1185</v>
      </c>
      <c r="F54" s="240">
        <f>E54*0.2</f>
        <v>237</v>
      </c>
      <c r="G54" s="268">
        <f>E54+F54</f>
        <v>1422</v>
      </c>
      <c r="H54" s="269" t="s">
        <v>633</v>
      </c>
    </row>
    <row r="55" spans="1:8" s="49" customFormat="1" ht="16" customHeight="1">
      <c r="A55" s="266" t="s">
        <v>311</v>
      </c>
      <c r="B55" s="308">
        <v>2322500911</v>
      </c>
      <c r="C55" s="237" t="s">
        <v>288</v>
      </c>
      <c r="D55" s="267" t="s">
        <v>474</v>
      </c>
      <c r="E55" s="240">
        <v>960</v>
      </c>
      <c r="F55" s="240">
        <v>192</v>
      </c>
      <c r="G55" s="268">
        <f t="shared" ref="G55:G62" si="4">E55+F55</f>
        <v>1152</v>
      </c>
      <c r="H55" s="269" t="s">
        <v>640</v>
      </c>
    </row>
    <row r="56" spans="1:8" s="49" customFormat="1">
      <c r="A56" s="266" t="s">
        <v>311</v>
      </c>
      <c r="B56" s="265" t="s">
        <v>573</v>
      </c>
      <c r="C56" s="237" t="s">
        <v>160</v>
      </c>
      <c r="D56" s="267" t="s">
        <v>474</v>
      </c>
      <c r="E56" s="240">
        <v>1100</v>
      </c>
      <c r="F56" s="240">
        <f>E56*0.2</f>
        <v>220</v>
      </c>
      <c r="G56" s="268">
        <f t="shared" si="4"/>
        <v>1320</v>
      </c>
      <c r="H56" s="269" t="s">
        <v>641</v>
      </c>
    </row>
    <row r="57" spans="1:8" s="49" customFormat="1">
      <c r="A57" s="266" t="s">
        <v>311</v>
      </c>
      <c r="B57" s="237" t="s">
        <v>571</v>
      </c>
      <c r="C57" s="237" t="s">
        <v>160</v>
      </c>
      <c r="D57" s="267" t="s">
        <v>474</v>
      </c>
      <c r="E57" s="240">
        <v>648.34</v>
      </c>
      <c r="F57" s="240">
        <f>E57*0.2</f>
        <v>129.66800000000001</v>
      </c>
      <c r="G57" s="268">
        <f t="shared" si="4"/>
        <v>778.00800000000004</v>
      </c>
      <c r="H57" s="269" t="s">
        <v>581</v>
      </c>
    </row>
    <row r="58" spans="1:8" s="49" customFormat="1">
      <c r="A58" s="266" t="s">
        <v>311</v>
      </c>
      <c r="B58" s="307">
        <v>250401048</v>
      </c>
      <c r="C58" s="237" t="s">
        <v>152</v>
      </c>
      <c r="D58" s="267" t="s">
        <v>474</v>
      </c>
      <c r="E58" s="240">
        <v>2475</v>
      </c>
      <c r="F58" s="240">
        <f>E58*0.2</f>
        <v>495</v>
      </c>
      <c r="G58" s="268">
        <f t="shared" si="4"/>
        <v>2970</v>
      </c>
      <c r="H58" s="269" t="s">
        <v>642</v>
      </c>
    </row>
    <row r="59" spans="1:8" s="54" customFormat="1">
      <c r="A59" s="309" t="s">
        <v>311</v>
      </c>
      <c r="B59" s="309" t="s">
        <v>578</v>
      </c>
      <c r="C59" s="273" t="s">
        <v>160</v>
      </c>
      <c r="D59" s="310" t="s">
        <v>579</v>
      </c>
      <c r="E59" s="275">
        <v>-648.34</v>
      </c>
      <c r="F59" s="275">
        <v>-129.66999999999999</v>
      </c>
      <c r="G59" s="311">
        <f t="shared" si="4"/>
        <v>-778.01</v>
      </c>
      <c r="H59" s="312" t="s">
        <v>580</v>
      </c>
    </row>
    <row r="60" spans="1:8" s="49" customFormat="1" ht="16">
      <c r="A60" s="266" t="s">
        <v>311</v>
      </c>
      <c r="B60" s="313" t="s">
        <v>582</v>
      </c>
      <c r="C60" s="237" t="s">
        <v>160</v>
      </c>
      <c r="D60" s="267" t="s">
        <v>474</v>
      </c>
      <c r="E60" s="240">
        <v>636</v>
      </c>
      <c r="F60" s="240">
        <f>E60*0.2</f>
        <v>127.2</v>
      </c>
      <c r="G60" s="268">
        <f t="shared" si="4"/>
        <v>763.2</v>
      </c>
      <c r="H60" s="269" t="s">
        <v>643</v>
      </c>
    </row>
    <row r="61" spans="1:8" s="49" customFormat="1">
      <c r="A61" s="266" t="s">
        <v>311</v>
      </c>
      <c r="B61" s="266" t="s">
        <v>605</v>
      </c>
      <c r="C61" s="237" t="s">
        <v>524</v>
      </c>
      <c r="D61" s="267" t="s">
        <v>606</v>
      </c>
      <c r="E61" s="240">
        <v>739.6</v>
      </c>
      <c r="F61" s="240">
        <f>E61*0.2</f>
        <v>147.92000000000002</v>
      </c>
      <c r="G61" s="268">
        <f t="shared" si="4"/>
        <v>887.52</v>
      </c>
      <c r="H61" s="269" t="s">
        <v>748</v>
      </c>
    </row>
    <row r="62" spans="1:8" s="49" customFormat="1">
      <c r="A62" s="266" t="s">
        <v>311</v>
      </c>
      <c r="B62" s="265" t="s">
        <v>607</v>
      </c>
      <c r="C62" s="237" t="s">
        <v>524</v>
      </c>
      <c r="D62" s="267" t="s">
        <v>606</v>
      </c>
      <c r="E62" s="240">
        <v>3021.22</v>
      </c>
      <c r="F62" s="240">
        <f>E62*0.2</f>
        <v>604.24400000000003</v>
      </c>
      <c r="G62" s="268">
        <f t="shared" si="4"/>
        <v>3625.4639999999999</v>
      </c>
      <c r="H62" s="269" t="s">
        <v>749</v>
      </c>
    </row>
    <row r="63" spans="1:8" s="49" customFormat="1" ht="17" customHeight="1">
      <c r="A63" s="532" t="s">
        <v>10</v>
      </c>
      <c r="B63" s="532"/>
      <c r="C63" s="532"/>
      <c r="D63" s="533"/>
      <c r="E63" s="459">
        <f>SUM(E50:E62)</f>
        <v>15016.82</v>
      </c>
      <c r="F63" s="459">
        <f>SUM(F50:F62)</f>
        <v>3003.3620000000001</v>
      </c>
      <c r="G63" s="459">
        <f>SUM(G50:G62)</f>
        <v>18020.182000000001</v>
      </c>
      <c r="H63" s="462"/>
    </row>
    <row r="64" spans="1:8" s="49" customFormat="1">
      <c r="A64" s="527" t="s">
        <v>412</v>
      </c>
      <c r="B64" s="528"/>
      <c r="C64" s="528"/>
      <c r="D64" s="528"/>
      <c r="E64" s="528"/>
      <c r="F64" s="528"/>
      <c r="G64" s="528"/>
      <c r="H64" s="529"/>
    </row>
    <row r="65" spans="1:8" s="49" customFormat="1">
      <c r="A65" s="461" t="s">
        <v>611</v>
      </c>
      <c r="B65" s="463">
        <v>2322500992</v>
      </c>
      <c r="C65" s="299" t="s">
        <v>288</v>
      </c>
      <c r="D65" s="270" t="s">
        <v>612</v>
      </c>
      <c r="E65" s="271">
        <v>785</v>
      </c>
      <c r="F65" s="271">
        <f>E65*0.2</f>
        <v>157</v>
      </c>
      <c r="G65" s="272">
        <f t="shared" ref="G65:G68" si="5">E65+F65</f>
        <v>942</v>
      </c>
      <c r="H65" s="433" t="s">
        <v>702</v>
      </c>
    </row>
    <row r="66" spans="1:8" s="49" customFormat="1" ht="16">
      <c r="A66" s="266" t="s">
        <v>798</v>
      </c>
      <c r="B66" s="315">
        <v>2322501038</v>
      </c>
      <c r="C66" s="237" t="s">
        <v>288</v>
      </c>
      <c r="D66" s="267" t="s">
        <v>799</v>
      </c>
      <c r="E66" s="240">
        <v>2515</v>
      </c>
      <c r="F66" s="240">
        <f>E66*0.2</f>
        <v>503</v>
      </c>
      <c r="G66" s="268">
        <f t="shared" si="5"/>
        <v>3018</v>
      </c>
      <c r="H66" s="269" t="s">
        <v>800</v>
      </c>
    </row>
    <row r="67" spans="1:8" s="49" customFormat="1" ht="16">
      <c r="A67" s="266" t="s">
        <v>442</v>
      </c>
      <c r="B67" s="313" t="s">
        <v>654</v>
      </c>
      <c r="C67" s="237" t="s">
        <v>160</v>
      </c>
      <c r="D67" s="267" t="s">
        <v>510</v>
      </c>
      <c r="E67" s="240">
        <v>758</v>
      </c>
      <c r="F67" s="240">
        <v>151.6</v>
      </c>
      <c r="G67" s="268">
        <f t="shared" si="5"/>
        <v>909.6</v>
      </c>
      <c r="H67" s="269" t="s">
        <v>746</v>
      </c>
    </row>
    <row r="68" spans="1:8" s="49" customFormat="1">
      <c r="A68" s="266" t="s">
        <v>442</v>
      </c>
      <c r="B68" s="265" t="s">
        <v>658</v>
      </c>
      <c r="C68" s="237" t="s">
        <v>152</v>
      </c>
      <c r="D68" s="267" t="s">
        <v>510</v>
      </c>
      <c r="E68" s="240">
        <v>1760</v>
      </c>
      <c r="F68" s="240">
        <v>352</v>
      </c>
      <c r="G68" s="268">
        <f t="shared" si="5"/>
        <v>2112</v>
      </c>
      <c r="H68" s="269" t="s">
        <v>747</v>
      </c>
    </row>
    <row r="69" spans="1:8" s="30" customFormat="1" ht="17" customHeight="1">
      <c r="A69" s="532" t="s">
        <v>10</v>
      </c>
      <c r="B69" s="532"/>
      <c r="C69" s="532"/>
      <c r="D69" s="533"/>
      <c r="E69" s="459">
        <f>SUM(E65:E68)</f>
        <v>5818</v>
      </c>
      <c r="F69" s="459">
        <f>SUM(F65:F68)</f>
        <v>1163.5999999999999</v>
      </c>
      <c r="G69" s="459">
        <f>SUM(G65:G68)</f>
        <v>6981.6</v>
      </c>
      <c r="H69" s="462"/>
    </row>
    <row r="70" spans="1:8" s="30" customFormat="1">
      <c r="A70" s="527" t="s">
        <v>650</v>
      </c>
      <c r="B70" s="528"/>
      <c r="C70" s="528"/>
      <c r="D70" s="528"/>
      <c r="E70" s="528"/>
      <c r="F70" s="528"/>
      <c r="G70" s="528"/>
      <c r="H70" s="529"/>
    </row>
    <row r="71" spans="1:8" s="49" customFormat="1">
      <c r="A71" s="461" t="s">
        <v>560</v>
      </c>
      <c r="B71" s="461" t="s">
        <v>796</v>
      </c>
      <c r="C71" s="461" t="s">
        <v>371</v>
      </c>
      <c r="D71" s="489" t="s">
        <v>793</v>
      </c>
      <c r="E71" s="490">
        <v>1841.26</v>
      </c>
      <c r="F71" s="490">
        <f>E71*0.2</f>
        <v>368.25200000000001</v>
      </c>
      <c r="G71" s="490">
        <f>E71+F71</f>
        <v>2209.5120000000002</v>
      </c>
      <c r="H71" s="491" t="s">
        <v>949</v>
      </c>
    </row>
    <row r="72" spans="1:8" s="49" customFormat="1">
      <c r="A72" s="461" t="s">
        <v>560</v>
      </c>
      <c r="B72" s="461" t="s">
        <v>792</v>
      </c>
      <c r="C72" s="461" t="s">
        <v>371</v>
      </c>
      <c r="D72" s="489" t="s">
        <v>793</v>
      </c>
      <c r="E72" s="490">
        <v>2819.14</v>
      </c>
      <c r="F72" s="490">
        <f>E72*0.2</f>
        <v>563.82799999999997</v>
      </c>
      <c r="G72" s="490">
        <f>E72+F72</f>
        <v>3382.9679999999998</v>
      </c>
      <c r="H72" s="491" t="s">
        <v>950</v>
      </c>
    </row>
    <row r="73" spans="1:8" s="49" customFormat="1">
      <c r="A73" s="155" t="s">
        <v>601</v>
      </c>
      <c r="B73" s="265" t="s">
        <v>703</v>
      </c>
      <c r="C73" s="96" t="s">
        <v>288</v>
      </c>
      <c r="D73" s="97" t="s">
        <v>704</v>
      </c>
      <c r="E73" s="98">
        <v>830</v>
      </c>
      <c r="F73" s="98">
        <v>166</v>
      </c>
      <c r="G73" s="296">
        <v>996</v>
      </c>
      <c r="H73" s="157" t="s">
        <v>839</v>
      </c>
    </row>
    <row r="74" spans="1:8" s="49" customFormat="1">
      <c r="A74" s="155" t="s">
        <v>728</v>
      </c>
      <c r="B74" s="265" t="s">
        <v>731</v>
      </c>
      <c r="C74" s="96" t="s">
        <v>288</v>
      </c>
      <c r="D74" s="97" t="s">
        <v>729</v>
      </c>
      <c r="E74" s="98">
        <v>1710</v>
      </c>
      <c r="F74" s="98">
        <v>342</v>
      </c>
      <c r="G74" s="296">
        <f>E74+F74</f>
        <v>2052</v>
      </c>
      <c r="H74" s="157" t="s">
        <v>860</v>
      </c>
    </row>
    <row r="75" spans="1:8" s="49" customFormat="1">
      <c r="A75" s="155" t="s">
        <v>510</v>
      </c>
      <c r="B75" s="265" t="s">
        <v>754</v>
      </c>
      <c r="C75" s="96" t="s">
        <v>288</v>
      </c>
      <c r="D75" s="97" t="s">
        <v>755</v>
      </c>
      <c r="E75" s="98">
        <v>830</v>
      </c>
      <c r="F75" s="98">
        <f>E75*0.2</f>
        <v>166</v>
      </c>
      <c r="G75" s="296">
        <f>E75+F75</f>
        <v>996</v>
      </c>
      <c r="H75" s="157" t="s">
        <v>907</v>
      </c>
    </row>
    <row r="76" spans="1:8" s="49" customFormat="1">
      <c r="A76" s="155" t="s">
        <v>510</v>
      </c>
      <c r="B76" s="155" t="s">
        <v>772</v>
      </c>
      <c r="C76" s="96" t="s">
        <v>391</v>
      </c>
      <c r="D76" s="97" t="s">
        <v>755</v>
      </c>
      <c r="E76" s="98">
        <v>330</v>
      </c>
      <c r="F76" s="98">
        <v>66</v>
      </c>
      <c r="G76" s="296">
        <f>E76+F76</f>
        <v>396</v>
      </c>
      <c r="H76" s="157" t="s">
        <v>908</v>
      </c>
    </row>
    <row r="77" spans="1:8" s="49" customFormat="1" ht="16">
      <c r="A77" s="155" t="s">
        <v>510</v>
      </c>
      <c r="B77" s="315" t="s">
        <v>774</v>
      </c>
      <c r="C77" s="96" t="s">
        <v>160</v>
      </c>
      <c r="D77" s="97" t="s">
        <v>755</v>
      </c>
      <c r="E77" s="98">
        <v>1320</v>
      </c>
      <c r="F77" s="98">
        <v>264</v>
      </c>
      <c r="G77" s="296">
        <v>1584</v>
      </c>
      <c r="H77" s="157" t="s">
        <v>909</v>
      </c>
    </row>
    <row r="78" spans="1:8" s="49" customFormat="1">
      <c r="A78" s="155" t="s">
        <v>510</v>
      </c>
      <c r="B78" s="265" t="s">
        <v>776</v>
      </c>
      <c r="C78" s="96" t="s">
        <v>152</v>
      </c>
      <c r="D78" s="97" t="s">
        <v>755</v>
      </c>
      <c r="E78" s="98">
        <v>2600</v>
      </c>
      <c r="F78" s="98">
        <f>E78*0.2</f>
        <v>520</v>
      </c>
      <c r="G78" s="296">
        <f>E78+F78</f>
        <v>3120</v>
      </c>
      <c r="H78" s="157" t="s">
        <v>910</v>
      </c>
    </row>
    <row r="79" spans="1:8" s="49" customFormat="1">
      <c r="A79" s="155" t="s">
        <v>510</v>
      </c>
      <c r="B79" s="265" t="s">
        <v>787</v>
      </c>
      <c r="C79" s="96" t="s">
        <v>371</v>
      </c>
      <c r="D79" s="97" t="s">
        <v>788</v>
      </c>
      <c r="E79" s="98">
        <v>1019.509</v>
      </c>
      <c r="F79" s="98">
        <f>E79*0.2</f>
        <v>203.90180000000001</v>
      </c>
      <c r="G79" s="296">
        <f>E79+F79</f>
        <v>1223.4108000000001</v>
      </c>
      <c r="H79" s="157" t="s">
        <v>1048</v>
      </c>
    </row>
    <row r="80" spans="1:8" s="49" customFormat="1">
      <c r="A80" s="155" t="s">
        <v>510</v>
      </c>
      <c r="B80" s="237" t="s">
        <v>790</v>
      </c>
      <c r="C80" s="96" t="s">
        <v>371</v>
      </c>
      <c r="D80" s="97" t="s">
        <v>788</v>
      </c>
      <c r="E80" s="98">
        <v>3328.72</v>
      </c>
      <c r="F80" s="98">
        <f>E80*0.2</f>
        <v>665.74400000000003</v>
      </c>
      <c r="G80" s="296">
        <f>E80+F80</f>
        <v>3994.4639999999999</v>
      </c>
      <c r="H80" s="157" t="s">
        <v>1049</v>
      </c>
    </row>
    <row r="81" spans="1:8" s="49" customFormat="1">
      <c r="A81" s="155" t="s">
        <v>510</v>
      </c>
      <c r="B81" s="237" t="s">
        <v>856</v>
      </c>
      <c r="C81" s="96" t="s">
        <v>160</v>
      </c>
      <c r="D81" s="97" t="s">
        <v>755</v>
      </c>
      <c r="E81" s="98">
        <v>2254.59</v>
      </c>
      <c r="F81" s="98">
        <v>450.92</v>
      </c>
      <c r="G81" s="296">
        <f>E81+F81</f>
        <v>2705.51</v>
      </c>
      <c r="H81" s="157" t="s">
        <v>956</v>
      </c>
    </row>
    <row r="82" spans="1:8" s="30" customFormat="1" ht="17" customHeight="1">
      <c r="A82" s="546" t="s">
        <v>10</v>
      </c>
      <c r="B82" s="546"/>
      <c r="C82" s="546"/>
      <c r="D82" s="547"/>
      <c r="E82" s="464">
        <f>SUM(E71:E81)</f>
        <v>18883.219000000001</v>
      </c>
      <c r="F82" s="464">
        <f>SUM(F71:F81)</f>
        <v>3776.6458000000002</v>
      </c>
      <c r="G82" s="464">
        <f>SUM(G71:G81)</f>
        <v>22659.864800000003</v>
      </c>
      <c r="H82" s="465"/>
    </row>
    <row r="83" spans="1:8" s="49" customFormat="1">
      <c r="A83" s="527" t="s">
        <v>29</v>
      </c>
      <c r="B83" s="528"/>
      <c r="C83" s="528"/>
      <c r="D83" s="528"/>
      <c r="E83" s="528"/>
      <c r="F83" s="528"/>
      <c r="G83" s="528"/>
      <c r="H83" s="529"/>
    </row>
    <row r="84" spans="1:8" s="49" customFormat="1" ht="30">
      <c r="A84" s="466" t="s">
        <v>656</v>
      </c>
      <c r="B84" s="467" t="s">
        <v>823</v>
      </c>
      <c r="C84" s="468" t="s">
        <v>288</v>
      </c>
      <c r="D84" s="469" t="s">
        <v>824</v>
      </c>
      <c r="E84" s="470">
        <v>1930</v>
      </c>
      <c r="F84" s="470">
        <v>386</v>
      </c>
      <c r="G84" s="471">
        <f>E84+F84</f>
        <v>2316</v>
      </c>
      <c r="H84" s="472" t="s">
        <v>1555</v>
      </c>
    </row>
    <row r="85" spans="1:8" s="49" customFormat="1" ht="17" customHeight="1">
      <c r="A85" s="155" t="s">
        <v>699</v>
      </c>
      <c r="B85" s="155" t="s">
        <v>938</v>
      </c>
      <c r="C85" s="96" t="s">
        <v>160</v>
      </c>
      <c r="D85" s="97" t="s">
        <v>917</v>
      </c>
      <c r="E85" s="98">
        <v>1320</v>
      </c>
      <c r="F85" s="98">
        <f>E85*0.2</f>
        <v>264</v>
      </c>
      <c r="G85" s="296">
        <f t="shared" ref="G85:G90" si="6">E85+F85</f>
        <v>1584</v>
      </c>
      <c r="H85" s="157" t="s">
        <v>1040</v>
      </c>
    </row>
    <row r="86" spans="1:8" s="49" customFormat="1">
      <c r="A86" s="155" t="s">
        <v>699</v>
      </c>
      <c r="B86" s="155" t="s">
        <v>943</v>
      </c>
      <c r="C86" s="96" t="s">
        <v>160</v>
      </c>
      <c r="D86" s="97" t="s">
        <v>854</v>
      </c>
      <c r="E86" s="98">
        <v>1216.45</v>
      </c>
      <c r="F86" s="98">
        <f>E86*0.2</f>
        <v>243.29000000000002</v>
      </c>
      <c r="G86" s="296">
        <f t="shared" si="6"/>
        <v>1459.74</v>
      </c>
      <c r="H86" s="157" t="s">
        <v>944</v>
      </c>
    </row>
    <row r="87" spans="1:8" s="54" customFormat="1">
      <c r="A87" s="388" t="s">
        <v>699</v>
      </c>
      <c r="B87" s="389" t="s">
        <v>945</v>
      </c>
      <c r="C87" s="390" t="s">
        <v>160</v>
      </c>
      <c r="D87" s="391" t="s">
        <v>579</v>
      </c>
      <c r="E87" s="392">
        <v>-1216.45</v>
      </c>
      <c r="F87" s="392">
        <f>E87*0.2</f>
        <v>-243.29000000000002</v>
      </c>
      <c r="G87" s="393">
        <f t="shared" si="6"/>
        <v>-1459.74</v>
      </c>
      <c r="H87" s="387" t="s">
        <v>946</v>
      </c>
    </row>
    <row r="88" spans="1:8" s="49" customFormat="1">
      <c r="A88" s="155" t="s">
        <v>699</v>
      </c>
      <c r="B88" s="289" t="s">
        <v>947</v>
      </c>
      <c r="C88" s="96" t="s">
        <v>160</v>
      </c>
      <c r="D88" s="97" t="s">
        <v>917</v>
      </c>
      <c r="E88" s="98">
        <v>1174.75</v>
      </c>
      <c r="F88" s="98">
        <v>234.95</v>
      </c>
      <c r="G88" s="296">
        <f t="shared" si="6"/>
        <v>1409.7</v>
      </c>
      <c r="H88" s="157" t="s">
        <v>1041</v>
      </c>
    </row>
    <row r="89" spans="1:8" s="54" customFormat="1">
      <c r="A89" s="388" t="s">
        <v>699</v>
      </c>
      <c r="B89" s="394" t="s">
        <v>952</v>
      </c>
      <c r="C89" s="390" t="s">
        <v>160</v>
      </c>
      <c r="D89" s="391" t="s">
        <v>243</v>
      </c>
      <c r="E89" s="392">
        <v>-116.62</v>
      </c>
      <c r="F89" s="392">
        <v>-23.32</v>
      </c>
      <c r="G89" s="393">
        <f t="shared" si="6"/>
        <v>-139.94</v>
      </c>
      <c r="H89" s="387" t="s">
        <v>957</v>
      </c>
    </row>
    <row r="90" spans="1:8" s="54" customFormat="1">
      <c r="A90" s="388" t="s">
        <v>699</v>
      </c>
      <c r="B90" s="394" t="s">
        <v>953</v>
      </c>
      <c r="C90" s="390" t="s">
        <v>160</v>
      </c>
      <c r="D90" s="391" t="s">
        <v>243</v>
      </c>
      <c r="E90" s="392">
        <v>-65.22</v>
      </c>
      <c r="F90" s="392">
        <v>-13.04</v>
      </c>
      <c r="G90" s="393">
        <f t="shared" si="6"/>
        <v>-78.259999999999991</v>
      </c>
      <c r="H90" s="387" t="s">
        <v>957</v>
      </c>
    </row>
    <row r="91" spans="1:8" s="49" customFormat="1">
      <c r="A91" s="155" t="s">
        <v>699</v>
      </c>
      <c r="B91" s="289" t="s">
        <v>983</v>
      </c>
      <c r="C91" s="96" t="s">
        <v>152</v>
      </c>
      <c r="D91" s="97" t="s">
        <v>917</v>
      </c>
      <c r="E91" s="98">
        <v>7160</v>
      </c>
      <c r="F91" s="98">
        <f>E91*0.2</f>
        <v>1432</v>
      </c>
      <c r="G91" s="296">
        <f>E91+F91</f>
        <v>8592</v>
      </c>
      <c r="H91" s="157" t="s">
        <v>1042</v>
      </c>
    </row>
    <row r="92" spans="1:8" s="30" customFormat="1" ht="17" customHeight="1">
      <c r="A92" s="534" t="s">
        <v>10</v>
      </c>
      <c r="B92" s="534"/>
      <c r="C92" s="534"/>
      <c r="D92" s="535"/>
      <c r="E92" s="464">
        <f>SUM(E84:E91)</f>
        <v>11402.91</v>
      </c>
      <c r="F92" s="464">
        <f>SUM(F84:F91)</f>
        <v>2280.59</v>
      </c>
      <c r="G92" s="464">
        <f>SUM(G84:G91)</f>
        <v>13683.5</v>
      </c>
      <c r="H92" s="465"/>
    </row>
    <row r="93" spans="1:8" s="30" customFormat="1">
      <c r="A93" s="527" t="s">
        <v>30</v>
      </c>
      <c r="B93" s="528"/>
      <c r="C93" s="528"/>
      <c r="D93" s="528"/>
      <c r="E93" s="528"/>
      <c r="F93" s="528"/>
      <c r="G93" s="528"/>
      <c r="H93" s="529"/>
    </row>
    <row r="94" spans="1:8" s="49" customFormat="1" ht="30">
      <c r="A94" s="466" t="s">
        <v>854</v>
      </c>
      <c r="B94" s="467" t="s">
        <v>1070</v>
      </c>
      <c r="C94" s="468" t="s">
        <v>152</v>
      </c>
      <c r="D94" s="469" t="s">
        <v>1071</v>
      </c>
      <c r="E94" s="470">
        <v>5090</v>
      </c>
      <c r="F94" s="470">
        <f>E94*0.2</f>
        <v>1018</v>
      </c>
      <c r="G94" s="471">
        <f>E94+F94</f>
        <v>6108</v>
      </c>
      <c r="H94" s="473" t="s">
        <v>1256</v>
      </c>
    </row>
    <row r="95" spans="1:8" s="49" customFormat="1">
      <c r="A95" s="155" t="s">
        <v>854</v>
      </c>
      <c r="B95" s="395" t="s">
        <v>1072</v>
      </c>
      <c r="C95" s="96" t="s">
        <v>160</v>
      </c>
      <c r="D95" s="97" t="s">
        <v>1071</v>
      </c>
      <c r="E95" s="98">
        <v>1286.1600000000001</v>
      </c>
      <c r="F95" s="98">
        <v>257.23</v>
      </c>
      <c r="G95" s="296">
        <f>E95+F95</f>
        <v>1543.39</v>
      </c>
      <c r="H95" s="157" t="s">
        <v>1160</v>
      </c>
    </row>
    <row r="96" spans="1:8" s="54" customFormat="1">
      <c r="A96" s="388" t="s">
        <v>854</v>
      </c>
      <c r="B96" s="390" t="s">
        <v>1105</v>
      </c>
      <c r="C96" s="390" t="s">
        <v>160</v>
      </c>
      <c r="D96" s="391" t="s">
        <v>1071</v>
      </c>
      <c r="E96" s="392">
        <v>-228.16</v>
      </c>
      <c r="F96" s="392">
        <v>-45.63</v>
      </c>
      <c r="G96" s="393">
        <v>-273.79000000000002</v>
      </c>
      <c r="H96" s="387" t="s">
        <v>1161</v>
      </c>
    </row>
    <row r="97" spans="1:8" s="30" customFormat="1" ht="17" customHeight="1">
      <c r="A97" s="543" t="s">
        <v>10</v>
      </c>
      <c r="B97" s="543"/>
      <c r="C97" s="543"/>
      <c r="D97" s="543"/>
      <c r="E97" s="474">
        <f>SUM(E94:E96)</f>
        <v>6148</v>
      </c>
      <c r="F97" s="474">
        <f>SUM(F94:F96)</f>
        <v>1229.5999999999999</v>
      </c>
      <c r="G97" s="474">
        <f>SUM(G94:G96)</f>
        <v>7377.6</v>
      </c>
      <c r="H97" s="475"/>
    </row>
    <row r="98" spans="1:8" s="30" customFormat="1">
      <c r="A98" s="527" t="s">
        <v>31</v>
      </c>
      <c r="B98" s="530"/>
      <c r="C98" s="530"/>
      <c r="D98" s="530"/>
      <c r="E98" s="530"/>
      <c r="F98" s="530"/>
      <c r="G98" s="530"/>
      <c r="H98" s="531"/>
    </row>
    <row r="99" spans="1:8" s="54" customFormat="1">
      <c r="A99" s="476" t="s">
        <v>1029</v>
      </c>
      <c r="B99" s="477" t="s">
        <v>1100</v>
      </c>
      <c r="C99" s="478" t="s">
        <v>288</v>
      </c>
      <c r="D99" s="479" t="s">
        <v>243</v>
      </c>
      <c r="E99" s="480">
        <v>-190</v>
      </c>
      <c r="F99" s="480">
        <v>-38</v>
      </c>
      <c r="G99" s="481">
        <v>-228</v>
      </c>
      <c r="H99" s="472" t="s">
        <v>1557</v>
      </c>
    </row>
    <row r="100" spans="1:8" s="49" customFormat="1" ht="30">
      <c r="A100" s="155" t="s">
        <v>1071</v>
      </c>
      <c r="B100" s="237">
        <v>250902834</v>
      </c>
      <c r="C100" s="96" t="s">
        <v>152</v>
      </c>
      <c r="D100" s="97" t="s">
        <v>1089</v>
      </c>
      <c r="E100" s="98">
        <v>9689</v>
      </c>
      <c r="F100" s="98">
        <v>1937.8</v>
      </c>
      <c r="G100" s="296">
        <f t="shared" ref="G100:G105" si="7">E100+F100</f>
        <v>11626.8</v>
      </c>
      <c r="H100" s="157" t="s">
        <v>1269</v>
      </c>
    </row>
    <row r="101" spans="1:8" s="49" customFormat="1" ht="16">
      <c r="A101" s="155" t="s">
        <v>1071</v>
      </c>
      <c r="B101" s="313" t="s">
        <v>1188</v>
      </c>
      <c r="C101" s="96" t="s">
        <v>391</v>
      </c>
      <c r="D101" s="97" t="s">
        <v>1089</v>
      </c>
      <c r="E101" s="98">
        <v>330</v>
      </c>
      <c r="F101" s="98">
        <v>66</v>
      </c>
      <c r="G101" s="296">
        <f t="shared" si="7"/>
        <v>396</v>
      </c>
      <c r="H101" s="157" t="s">
        <v>1268</v>
      </c>
    </row>
    <row r="102" spans="1:8" s="49" customFormat="1" ht="30">
      <c r="A102" s="155" t="s">
        <v>1071</v>
      </c>
      <c r="B102" s="396" t="s">
        <v>1191</v>
      </c>
      <c r="C102" s="96" t="s">
        <v>160</v>
      </c>
      <c r="D102" s="97" t="s">
        <v>1089</v>
      </c>
      <c r="E102" s="98">
        <v>2987.26</v>
      </c>
      <c r="F102" s="98">
        <f>E102*0.2</f>
        <v>597.45200000000011</v>
      </c>
      <c r="G102" s="296">
        <f t="shared" si="7"/>
        <v>3584.7120000000004</v>
      </c>
      <c r="H102" s="387" t="s">
        <v>1314</v>
      </c>
    </row>
    <row r="103" spans="1:8" s="49" customFormat="1" ht="16">
      <c r="A103" s="155" t="s">
        <v>1071</v>
      </c>
      <c r="B103" s="313" t="s">
        <v>1192</v>
      </c>
      <c r="C103" s="96" t="s">
        <v>160</v>
      </c>
      <c r="D103" s="97" t="s">
        <v>1089</v>
      </c>
      <c r="E103" s="98">
        <v>1320</v>
      </c>
      <c r="F103" s="98">
        <f>E103*0.2</f>
        <v>264</v>
      </c>
      <c r="G103" s="296">
        <f t="shared" si="7"/>
        <v>1584</v>
      </c>
      <c r="H103" s="157" t="s">
        <v>1267</v>
      </c>
    </row>
    <row r="104" spans="1:8" s="54" customFormat="1">
      <c r="A104" s="388" t="s">
        <v>1071</v>
      </c>
      <c r="B104" s="394" t="s">
        <v>1312</v>
      </c>
      <c r="C104" s="390" t="s">
        <v>160</v>
      </c>
      <c r="D104" s="391" t="s">
        <v>1071</v>
      </c>
      <c r="E104" s="392">
        <v>-2987.26</v>
      </c>
      <c r="F104" s="392">
        <f>E104*0.2</f>
        <v>-597.45200000000011</v>
      </c>
      <c r="G104" s="393">
        <f t="shared" si="7"/>
        <v>-3584.7120000000004</v>
      </c>
      <c r="H104" s="387" t="s">
        <v>1313</v>
      </c>
    </row>
    <row r="105" spans="1:8" s="49" customFormat="1">
      <c r="A105" s="155" t="s">
        <v>1071</v>
      </c>
      <c r="B105" s="396" t="s">
        <v>1349</v>
      </c>
      <c r="C105" s="96" t="s">
        <v>160</v>
      </c>
      <c r="D105" s="97" t="s">
        <v>1089</v>
      </c>
      <c r="E105" s="98">
        <v>2898</v>
      </c>
      <c r="F105" s="98">
        <f>E105*0.2</f>
        <v>579.6</v>
      </c>
      <c r="G105" s="296">
        <f t="shared" si="7"/>
        <v>3477.6</v>
      </c>
      <c r="H105" s="157" t="s">
        <v>1350</v>
      </c>
    </row>
    <row r="106" spans="1:8" s="49" customFormat="1" ht="17" customHeight="1">
      <c r="A106" s="544" t="s">
        <v>10</v>
      </c>
      <c r="B106" s="544"/>
      <c r="C106" s="544"/>
      <c r="D106" s="545"/>
      <c r="E106" s="482">
        <f>SUM(E99:E105)</f>
        <v>14047</v>
      </c>
      <c r="F106" s="482">
        <f>SUM(F99:F105)</f>
        <v>2809.3999999999996</v>
      </c>
      <c r="G106" s="482">
        <f>SUM(G99:G105)</f>
        <v>16856.399999999998</v>
      </c>
      <c r="H106" s="483"/>
    </row>
    <row r="107" spans="1:8" s="30" customFormat="1">
      <c r="A107" s="527" t="s">
        <v>1389</v>
      </c>
      <c r="B107" s="528"/>
      <c r="C107" s="528"/>
      <c r="D107" s="528"/>
      <c r="E107" s="528"/>
      <c r="F107" s="528"/>
      <c r="G107" s="528"/>
      <c r="H107" s="529"/>
    </row>
    <row r="108" spans="1:8" s="54" customFormat="1">
      <c r="A108" s="397" t="s">
        <v>1111</v>
      </c>
      <c r="B108" s="398" t="s">
        <v>1255</v>
      </c>
      <c r="C108" s="273" t="s">
        <v>152</v>
      </c>
      <c r="D108" s="310" t="s">
        <v>243</v>
      </c>
      <c r="E108" s="275">
        <v>-40</v>
      </c>
      <c r="F108" s="275">
        <v>-8</v>
      </c>
      <c r="G108" s="311">
        <f>E108+F108</f>
        <v>-48</v>
      </c>
      <c r="H108" s="399" t="s">
        <v>1257</v>
      </c>
    </row>
    <row r="109" spans="1:8" s="49" customFormat="1">
      <c r="A109" s="250" t="s">
        <v>1066</v>
      </c>
      <c r="B109" s="251" t="s">
        <v>1281</v>
      </c>
      <c r="C109" s="252" t="s">
        <v>160</v>
      </c>
      <c r="D109" s="253" t="s">
        <v>1202</v>
      </c>
      <c r="E109" s="254">
        <v>1736</v>
      </c>
      <c r="F109" s="254">
        <f>E109*0.2</f>
        <v>347.20000000000005</v>
      </c>
      <c r="G109" s="255">
        <f>E109+F109</f>
        <v>2083.1999999999998</v>
      </c>
      <c r="H109" s="257" t="s">
        <v>1406</v>
      </c>
    </row>
    <row r="110" spans="1:8" s="49" customFormat="1" ht="30">
      <c r="A110" s="400" t="s">
        <v>1066</v>
      </c>
      <c r="B110" s="265" t="s">
        <v>1444</v>
      </c>
      <c r="C110" s="237" t="s">
        <v>152</v>
      </c>
      <c r="D110" s="267" t="s">
        <v>1202</v>
      </c>
      <c r="E110" s="240">
        <v>6745</v>
      </c>
      <c r="F110" s="240">
        <f>E110*20%</f>
        <v>1349</v>
      </c>
      <c r="G110" s="268">
        <f>SUM(E110:F110)</f>
        <v>8094</v>
      </c>
      <c r="H110" s="241" t="s">
        <v>1445</v>
      </c>
    </row>
    <row r="111" spans="1:8" s="30" customFormat="1" ht="17" customHeight="1">
      <c r="A111" s="522" t="s">
        <v>10</v>
      </c>
      <c r="B111" s="523"/>
      <c r="C111" s="523"/>
      <c r="D111" s="524"/>
      <c r="E111" s="484">
        <f>SUM(E108:E110)</f>
        <v>8441</v>
      </c>
      <c r="F111" s="484">
        <f>SUM(F108:F110)</f>
        <v>1688.2</v>
      </c>
      <c r="G111" s="484">
        <f>SUM(G108:G110)</f>
        <v>10129.200000000001</v>
      </c>
      <c r="H111" s="485"/>
    </row>
    <row r="112" spans="1:8" s="30" customFormat="1">
      <c r="A112" s="527" t="s">
        <v>1388</v>
      </c>
      <c r="B112" s="528"/>
      <c r="C112" s="528"/>
      <c r="D112" s="528"/>
      <c r="E112" s="528"/>
      <c r="F112" s="528"/>
      <c r="G112" s="528"/>
      <c r="H112" s="529"/>
    </row>
    <row r="113" spans="1:8" s="49" customFormat="1">
      <c r="A113" s="461" t="s">
        <v>1258</v>
      </c>
      <c r="B113" s="299">
        <v>2322502213</v>
      </c>
      <c r="C113" s="299" t="s">
        <v>288</v>
      </c>
      <c r="D113" s="270" t="s">
        <v>1328</v>
      </c>
      <c r="E113" s="271">
        <v>190</v>
      </c>
      <c r="F113" s="271">
        <v>38</v>
      </c>
      <c r="G113" s="272">
        <v>228</v>
      </c>
      <c r="H113" s="433" t="s">
        <v>1553</v>
      </c>
    </row>
    <row r="114" spans="1:8" s="54" customFormat="1">
      <c r="A114" s="401" t="s">
        <v>1554</v>
      </c>
      <c r="B114" s="244">
        <v>2322502214</v>
      </c>
      <c r="C114" s="244" t="s">
        <v>288</v>
      </c>
      <c r="D114" s="245" t="s">
        <v>1328</v>
      </c>
      <c r="E114" s="246">
        <v>330</v>
      </c>
      <c r="F114" s="246">
        <v>66</v>
      </c>
      <c r="G114" s="247">
        <v>396</v>
      </c>
      <c r="H114" s="402" t="s">
        <v>1556</v>
      </c>
    </row>
    <row r="115" spans="1:8" s="49" customFormat="1">
      <c r="A115" s="302" t="s">
        <v>1246</v>
      </c>
      <c r="B115" s="251" t="s">
        <v>1391</v>
      </c>
      <c r="C115" s="252" t="s">
        <v>189</v>
      </c>
      <c r="D115" s="253" t="s">
        <v>1392</v>
      </c>
      <c r="E115" s="254">
        <v>1500</v>
      </c>
      <c r="F115" s="254">
        <v>0</v>
      </c>
      <c r="G115" s="255">
        <v>1500</v>
      </c>
      <c r="H115" s="303" t="s">
        <v>1474</v>
      </c>
    </row>
    <row r="116" spans="1:8" s="49" customFormat="1">
      <c r="A116" s="302" t="s">
        <v>1384</v>
      </c>
      <c r="B116" s="251" t="s">
        <v>1545</v>
      </c>
      <c r="C116" s="252" t="s">
        <v>318</v>
      </c>
      <c r="D116" s="253" t="s">
        <v>1546</v>
      </c>
      <c r="E116" s="254">
        <v>350</v>
      </c>
      <c r="F116" s="254">
        <v>0</v>
      </c>
      <c r="G116" s="255">
        <v>350</v>
      </c>
      <c r="H116" s="303" t="s">
        <v>1547</v>
      </c>
    </row>
    <row r="117" spans="1:8" s="49" customFormat="1" ht="29" customHeight="1">
      <c r="A117" s="302" t="s">
        <v>1202</v>
      </c>
      <c r="B117" s="251" t="s">
        <v>1390</v>
      </c>
      <c r="C117" s="252" t="s">
        <v>160</v>
      </c>
      <c r="D117" s="253" t="s">
        <v>1284</v>
      </c>
      <c r="E117" s="254">
        <v>1516.75</v>
      </c>
      <c r="F117" s="254">
        <f>E117*20%</f>
        <v>303.35000000000002</v>
      </c>
      <c r="G117" s="255">
        <f>SUM(E117:F117)</f>
        <v>1820.1</v>
      </c>
      <c r="H117" s="303" t="s">
        <v>1499</v>
      </c>
    </row>
    <row r="118" spans="1:8" s="49" customFormat="1">
      <c r="A118" s="266" t="s">
        <v>1202</v>
      </c>
      <c r="B118" s="265" t="s">
        <v>1408</v>
      </c>
      <c r="C118" s="237" t="s">
        <v>391</v>
      </c>
      <c r="D118" s="267" t="s">
        <v>1284</v>
      </c>
      <c r="E118" s="240">
        <v>360</v>
      </c>
      <c r="F118" s="254">
        <f>E118*20%</f>
        <v>72</v>
      </c>
      <c r="G118" s="255">
        <f>SUM(E118:F118)</f>
        <v>432</v>
      </c>
      <c r="H118" s="269" t="s">
        <v>1498</v>
      </c>
    </row>
    <row r="119" spans="1:8" s="49" customFormat="1">
      <c r="A119" s="266" t="s">
        <v>1202</v>
      </c>
      <c r="B119" s="308">
        <v>251103678</v>
      </c>
      <c r="C119" s="237" t="s">
        <v>152</v>
      </c>
      <c r="D119" s="267" t="s">
        <v>1284</v>
      </c>
      <c r="E119" s="240">
        <v>4045</v>
      </c>
      <c r="F119" s="254">
        <f>E119*20%</f>
        <v>809</v>
      </c>
      <c r="G119" s="255">
        <f>SUM(E119:F119)</f>
        <v>4854</v>
      </c>
      <c r="H119" s="269" t="s">
        <v>1497</v>
      </c>
    </row>
    <row r="120" spans="1:8" s="30" customFormat="1" ht="17" customHeight="1">
      <c r="A120" s="523" t="s">
        <v>10</v>
      </c>
      <c r="B120" s="523"/>
      <c r="C120" s="523"/>
      <c r="D120" s="524"/>
      <c r="E120" s="484">
        <f>SUM(E115:E119)</f>
        <v>7771.75</v>
      </c>
      <c r="F120" s="484">
        <f>SUM(F115:F119)</f>
        <v>1184.3499999999999</v>
      </c>
      <c r="G120" s="484">
        <f>SUM(G115:G119)</f>
        <v>8956.1</v>
      </c>
      <c r="H120" s="486"/>
    </row>
    <row r="121" spans="1:8" s="30" customFormat="1">
      <c r="A121" s="527" t="s">
        <v>1514</v>
      </c>
      <c r="B121" s="528"/>
      <c r="C121" s="528"/>
      <c r="D121" s="528"/>
      <c r="E121" s="528"/>
      <c r="F121" s="528"/>
      <c r="G121" s="528"/>
      <c r="H121" s="529"/>
    </row>
    <row r="122" spans="1:8" s="49" customFormat="1">
      <c r="A122" s="266" t="s">
        <v>1357</v>
      </c>
      <c r="B122" s="265" t="s">
        <v>1515</v>
      </c>
      <c r="C122" s="237" t="s">
        <v>160</v>
      </c>
      <c r="D122" s="267" t="s">
        <v>1471</v>
      </c>
      <c r="E122" s="240">
        <v>758</v>
      </c>
      <c r="F122" s="240">
        <f>E122*20%</f>
        <v>151.6</v>
      </c>
      <c r="G122" s="268">
        <f>SUM(E122:F122)</f>
        <v>909.6</v>
      </c>
      <c r="H122" s="269" t="s">
        <v>1564</v>
      </c>
    </row>
    <row r="123" spans="1:8" s="49" customFormat="1">
      <c r="A123" s="266" t="s">
        <v>1357</v>
      </c>
      <c r="B123" s="237">
        <v>251204097</v>
      </c>
      <c r="C123" s="237" t="s">
        <v>152</v>
      </c>
      <c r="D123" s="267" t="s">
        <v>1471</v>
      </c>
      <c r="E123" s="240">
        <v>9675</v>
      </c>
      <c r="F123" s="240">
        <f>E123*20%</f>
        <v>1935</v>
      </c>
      <c r="G123" s="268">
        <f>SUM(E123:F123)</f>
        <v>11610</v>
      </c>
      <c r="H123" s="269" t="s">
        <v>1565</v>
      </c>
    </row>
    <row r="124" spans="1:8" s="30" customFormat="1" ht="17" customHeight="1">
      <c r="A124" s="525" t="s">
        <v>10</v>
      </c>
      <c r="B124" s="525"/>
      <c r="C124" s="525"/>
      <c r="D124" s="526"/>
      <c r="E124" s="487">
        <f>SUM(E122:E123)</f>
        <v>10433</v>
      </c>
      <c r="F124" s="487">
        <f>SUM(F122:F123)</f>
        <v>2086.6</v>
      </c>
      <c r="G124" s="487">
        <f>SUM(G122:G123)</f>
        <v>12519.6</v>
      </c>
      <c r="H124" s="488"/>
    </row>
    <row r="125" spans="1:8" s="30" customFormat="1" ht="16">
      <c r="A125" s="78"/>
      <c r="B125" s="78"/>
      <c r="C125" s="78"/>
      <c r="D125" s="78"/>
      <c r="E125" s="78"/>
      <c r="F125" s="78"/>
      <c r="G125" s="78"/>
      <c r="H125" s="82"/>
    </row>
    <row r="126" spans="1:8" s="30" customFormat="1">
      <c r="H126" s="47"/>
    </row>
    <row r="127" spans="1:8" s="30" customFormat="1">
      <c r="E127" s="48"/>
      <c r="H127" s="47"/>
    </row>
  </sheetData>
  <mergeCells count="33">
    <mergeCell ref="A97:D97"/>
    <mergeCell ref="A106:D106"/>
    <mergeCell ref="A82:D82"/>
    <mergeCell ref="C3:C4"/>
    <mergeCell ref="A1:H1"/>
    <mergeCell ref="A21:D21"/>
    <mergeCell ref="A35:D35"/>
    <mergeCell ref="A48:D48"/>
    <mergeCell ref="A63:D63"/>
    <mergeCell ref="E3:E4"/>
    <mergeCell ref="F3:F4"/>
    <mergeCell ref="G3:G4"/>
    <mergeCell ref="H3:H4"/>
    <mergeCell ref="A5:H5"/>
    <mergeCell ref="A3:A4"/>
    <mergeCell ref="B3:B4"/>
    <mergeCell ref="D3:D4"/>
    <mergeCell ref="A111:D111"/>
    <mergeCell ref="A120:D120"/>
    <mergeCell ref="A124:D124"/>
    <mergeCell ref="A121:H121"/>
    <mergeCell ref="A22:H22"/>
    <mergeCell ref="A36:H36"/>
    <mergeCell ref="A49:H49"/>
    <mergeCell ref="A70:H70"/>
    <mergeCell ref="A83:H83"/>
    <mergeCell ref="A98:H98"/>
    <mergeCell ref="A93:H93"/>
    <mergeCell ref="A107:H107"/>
    <mergeCell ref="A112:H112"/>
    <mergeCell ref="A64:H64"/>
    <mergeCell ref="A69:D69"/>
    <mergeCell ref="A92:D92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5639-805C-044E-92A1-DE13DCC6FC73}">
  <dimension ref="A1:IV167"/>
  <sheetViews>
    <sheetView zoomScale="125" zoomScaleNormal="125" workbookViewId="0">
      <selection activeCell="E108" sqref="E108"/>
    </sheetView>
  </sheetViews>
  <sheetFormatPr baseColWidth="10" defaultRowHeight="15"/>
  <cols>
    <col min="1" max="1" width="14.33203125" style="28" customWidth="1"/>
    <col min="2" max="2" width="21.1640625" style="28" customWidth="1"/>
    <col min="3" max="3" width="25" style="28" customWidth="1"/>
    <col min="4" max="4" width="15.83203125" style="28" customWidth="1"/>
    <col min="5" max="5" width="11" style="28" customWidth="1"/>
    <col min="6" max="7" width="10.33203125" style="28" customWidth="1"/>
    <col min="8" max="8" width="7.6640625" style="28" customWidth="1"/>
    <col min="9" max="9" width="75.33203125" style="29" customWidth="1"/>
    <col min="10" max="256" width="10.83203125" style="28"/>
    <col min="257" max="257" width="14.33203125" style="28" customWidth="1"/>
    <col min="258" max="258" width="19.5" style="28" customWidth="1"/>
    <col min="259" max="259" width="28.33203125" style="28" customWidth="1"/>
    <col min="260" max="260" width="18.1640625" style="28" customWidth="1"/>
    <col min="261" max="261" width="11" style="28" customWidth="1"/>
    <col min="262" max="262" width="12" style="28" customWidth="1"/>
    <col min="263" max="263" width="13" style="28" customWidth="1"/>
    <col min="264" max="264" width="9.33203125" style="28" customWidth="1"/>
    <col min="265" max="265" width="75.33203125" style="28" customWidth="1"/>
    <col min="266" max="512" width="10.83203125" style="28"/>
    <col min="513" max="513" width="14.33203125" style="28" customWidth="1"/>
    <col min="514" max="514" width="19.5" style="28" customWidth="1"/>
    <col min="515" max="515" width="28.33203125" style="28" customWidth="1"/>
    <col min="516" max="516" width="18.1640625" style="28" customWidth="1"/>
    <col min="517" max="517" width="11" style="28" customWidth="1"/>
    <col min="518" max="518" width="12" style="28" customWidth="1"/>
    <col min="519" max="519" width="13" style="28" customWidth="1"/>
    <col min="520" max="520" width="9.33203125" style="28" customWidth="1"/>
    <col min="521" max="521" width="75.33203125" style="28" customWidth="1"/>
    <col min="522" max="768" width="10.83203125" style="28"/>
    <col min="769" max="769" width="14.33203125" style="28" customWidth="1"/>
    <col min="770" max="770" width="19.5" style="28" customWidth="1"/>
    <col min="771" max="771" width="28.33203125" style="28" customWidth="1"/>
    <col min="772" max="772" width="18.1640625" style="28" customWidth="1"/>
    <col min="773" max="773" width="11" style="28" customWidth="1"/>
    <col min="774" max="774" width="12" style="28" customWidth="1"/>
    <col min="775" max="775" width="13" style="28" customWidth="1"/>
    <col min="776" max="776" width="9.33203125" style="28" customWidth="1"/>
    <col min="777" max="777" width="75.33203125" style="28" customWidth="1"/>
    <col min="778" max="1024" width="10.83203125" style="28"/>
    <col min="1025" max="1025" width="14.33203125" style="28" customWidth="1"/>
    <col min="1026" max="1026" width="19.5" style="28" customWidth="1"/>
    <col min="1027" max="1027" width="28.33203125" style="28" customWidth="1"/>
    <col min="1028" max="1028" width="18.1640625" style="28" customWidth="1"/>
    <col min="1029" max="1029" width="11" style="28" customWidth="1"/>
    <col min="1030" max="1030" width="12" style="28" customWidth="1"/>
    <col min="1031" max="1031" width="13" style="28" customWidth="1"/>
    <col min="1032" max="1032" width="9.33203125" style="28" customWidth="1"/>
    <col min="1033" max="1033" width="75.33203125" style="28" customWidth="1"/>
    <col min="1034" max="1280" width="10.83203125" style="28"/>
    <col min="1281" max="1281" width="14.33203125" style="28" customWidth="1"/>
    <col min="1282" max="1282" width="19.5" style="28" customWidth="1"/>
    <col min="1283" max="1283" width="28.33203125" style="28" customWidth="1"/>
    <col min="1284" max="1284" width="18.1640625" style="28" customWidth="1"/>
    <col min="1285" max="1285" width="11" style="28" customWidth="1"/>
    <col min="1286" max="1286" width="12" style="28" customWidth="1"/>
    <col min="1287" max="1287" width="13" style="28" customWidth="1"/>
    <col min="1288" max="1288" width="9.33203125" style="28" customWidth="1"/>
    <col min="1289" max="1289" width="75.33203125" style="28" customWidth="1"/>
    <col min="1290" max="1536" width="10.83203125" style="28"/>
    <col min="1537" max="1537" width="14.33203125" style="28" customWidth="1"/>
    <col min="1538" max="1538" width="19.5" style="28" customWidth="1"/>
    <col min="1539" max="1539" width="28.33203125" style="28" customWidth="1"/>
    <col min="1540" max="1540" width="18.1640625" style="28" customWidth="1"/>
    <col min="1541" max="1541" width="11" style="28" customWidth="1"/>
    <col min="1542" max="1542" width="12" style="28" customWidth="1"/>
    <col min="1543" max="1543" width="13" style="28" customWidth="1"/>
    <col min="1544" max="1544" width="9.33203125" style="28" customWidth="1"/>
    <col min="1545" max="1545" width="75.33203125" style="28" customWidth="1"/>
    <col min="1546" max="1792" width="10.83203125" style="28"/>
    <col min="1793" max="1793" width="14.33203125" style="28" customWidth="1"/>
    <col min="1794" max="1794" width="19.5" style="28" customWidth="1"/>
    <col min="1795" max="1795" width="28.33203125" style="28" customWidth="1"/>
    <col min="1796" max="1796" width="18.1640625" style="28" customWidth="1"/>
    <col min="1797" max="1797" width="11" style="28" customWidth="1"/>
    <col min="1798" max="1798" width="12" style="28" customWidth="1"/>
    <col min="1799" max="1799" width="13" style="28" customWidth="1"/>
    <col min="1800" max="1800" width="9.33203125" style="28" customWidth="1"/>
    <col min="1801" max="1801" width="75.33203125" style="28" customWidth="1"/>
    <col min="1802" max="2048" width="10.83203125" style="28"/>
    <col min="2049" max="2049" width="14.33203125" style="28" customWidth="1"/>
    <col min="2050" max="2050" width="19.5" style="28" customWidth="1"/>
    <col min="2051" max="2051" width="28.33203125" style="28" customWidth="1"/>
    <col min="2052" max="2052" width="18.1640625" style="28" customWidth="1"/>
    <col min="2053" max="2053" width="11" style="28" customWidth="1"/>
    <col min="2054" max="2054" width="12" style="28" customWidth="1"/>
    <col min="2055" max="2055" width="13" style="28" customWidth="1"/>
    <col min="2056" max="2056" width="9.33203125" style="28" customWidth="1"/>
    <col min="2057" max="2057" width="75.33203125" style="28" customWidth="1"/>
    <col min="2058" max="2304" width="10.83203125" style="28"/>
    <col min="2305" max="2305" width="14.33203125" style="28" customWidth="1"/>
    <col min="2306" max="2306" width="19.5" style="28" customWidth="1"/>
    <col min="2307" max="2307" width="28.33203125" style="28" customWidth="1"/>
    <col min="2308" max="2308" width="18.1640625" style="28" customWidth="1"/>
    <col min="2309" max="2309" width="11" style="28" customWidth="1"/>
    <col min="2310" max="2310" width="12" style="28" customWidth="1"/>
    <col min="2311" max="2311" width="13" style="28" customWidth="1"/>
    <col min="2312" max="2312" width="9.33203125" style="28" customWidth="1"/>
    <col min="2313" max="2313" width="75.33203125" style="28" customWidth="1"/>
    <col min="2314" max="2560" width="10.83203125" style="28"/>
    <col min="2561" max="2561" width="14.33203125" style="28" customWidth="1"/>
    <col min="2562" max="2562" width="19.5" style="28" customWidth="1"/>
    <col min="2563" max="2563" width="28.33203125" style="28" customWidth="1"/>
    <col min="2564" max="2564" width="18.1640625" style="28" customWidth="1"/>
    <col min="2565" max="2565" width="11" style="28" customWidth="1"/>
    <col min="2566" max="2566" width="12" style="28" customWidth="1"/>
    <col min="2567" max="2567" width="13" style="28" customWidth="1"/>
    <col min="2568" max="2568" width="9.33203125" style="28" customWidth="1"/>
    <col min="2569" max="2569" width="75.33203125" style="28" customWidth="1"/>
    <col min="2570" max="2816" width="10.83203125" style="28"/>
    <col min="2817" max="2817" width="14.33203125" style="28" customWidth="1"/>
    <col min="2818" max="2818" width="19.5" style="28" customWidth="1"/>
    <col min="2819" max="2819" width="28.33203125" style="28" customWidth="1"/>
    <col min="2820" max="2820" width="18.1640625" style="28" customWidth="1"/>
    <col min="2821" max="2821" width="11" style="28" customWidth="1"/>
    <col min="2822" max="2822" width="12" style="28" customWidth="1"/>
    <col min="2823" max="2823" width="13" style="28" customWidth="1"/>
    <col min="2824" max="2824" width="9.33203125" style="28" customWidth="1"/>
    <col min="2825" max="2825" width="75.33203125" style="28" customWidth="1"/>
    <col min="2826" max="3072" width="10.83203125" style="28"/>
    <col min="3073" max="3073" width="14.33203125" style="28" customWidth="1"/>
    <col min="3074" max="3074" width="19.5" style="28" customWidth="1"/>
    <col min="3075" max="3075" width="28.33203125" style="28" customWidth="1"/>
    <col min="3076" max="3076" width="18.1640625" style="28" customWidth="1"/>
    <col min="3077" max="3077" width="11" style="28" customWidth="1"/>
    <col min="3078" max="3078" width="12" style="28" customWidth="1"/>
    <col min="3079" max="3079" width="13" style="28" customWidth="1"/>
    <col min="3080" max="3080" width="9.33203125" style="28" customWidth="1"/>
    <col min="3081" max="3081" width="75.33203125" style="28" customWidth="1"/>
    <col min="3082" max="3328" width="10.83203125" style="28"/>
    <col min="3329" max="3329" width="14.33203125" style="28" customWidth="1"/>
    <col min="3330" max="3330" width="19.5" style="28" customWidth="1"/>
    <col min="3331" max="3331" width="28.33203125" style="28" customWidth="1"/>
    <col min="3332" max="3332" width="18.1640625" style="28" customWidth="1"/>
    <col min="3333" max="3333" width="11" style="28" customWidth="1"/>
    <col min="3334" max="3334" width="12" style="28" customWidth="1"/>
    <col min="3335" max="3335" width="13" style="28" customWidth="1"/>
    <col min="3336" max="3336" width="9.33203125" style="28" customWidth="1"/>
    <col min="3337" max="3337" width="75.33203125" style="28" customWidth="1"/>
    <col min="3338" max="3584" width="10.83203125" style="28"/>
    <col min="3585" max="3585" width="14.33203125" style="28" customWidth="1"/>
    <col min="3586" max="3586" width="19.5" style="28" customWidth="1"/>
    <col min="3587" max="3587" width="28.33203125" style="28" customWidth="1"/>
    <col min="3588" max="3588" width="18.1640625" style="28" customWidth="1"/>
    <col min="3589" max="3589" width="11" style="28" customWidth="1"/>
    <col min="3590" max="3590" width="12" style="28" customWidth="1"/>
    <col min="3591" max="3591" width="13" style="28" customWidth="1"/>
    <col min="3592" max="3592" width="9.33203125" style="28" customWidth="1"/>
    <col min="3593" max="3593" width="75.33203125" style="28" customWidth="1"/>
    <col min="3594" max="3840" width="10.83203125" style="28"/>
    <col min="3841" max="3841" width="14.33203125" style="28" customWidth="1"/>
    <col min="3842" max="3842" width="19.5" style="28" customWidth="1"/>
    <col min="3843" max="3843" width="28.33203125" style="28" customWidth="1"/>
    <col min="3844" max="3844" width="18.1640625" style="28" customWidth="1"/>
    <col min="3845" max="3845" width="11" style="28" customWidth="1"/>
    <col min="3846" max="3846" width="12" style="28" customWidth="1"/>
    <col min="3847" max="3847" width="13" style="28" customWidth="1"/>
    <col min="3848" max="3848" width="9.33203125" style="28" customWidth="1"/>
    <col min="3849" max="3849" width="75.33203125" style="28" customWidth="1"/>
    <col min="3850" max="4096" width="10.83203125" style="28"/>
    <col min="4097" max="4097" width="14.33203125" style="28" customWidth="1"/>
    <col min="4098" max="4098" width="19.5" style="28" customWidth="1"/>
    <col min="4099" max="4099" width="28.33203125" style="28" customWidth="1"/>
    <col min="4100" max="4100" width="18.1640625" style="28" customWidth="1"/>
    <col min="4101" max="4101" width="11" style="28" customWidth="1"/>
    <col min="4102" max="4102" width="12" style="28" customWidth="1"/>
    <col min="4103" max="4103" width="13" style="28" customWidth="1"/>
    <col min="4104" max="4104" width="9.33203125" style="28" customWidth="1"/>
    <col min="4105" max="4105" width="75.33203125" style="28" customWidth="1"/>
    <col min="4106" max="4352" width="10.83203125" style="28"/>
    <col min="4353" max="4353" width="14.33203125" style="28" customWidth="1"/>
    <col min="4354" max="4354" width="19.5" style="28" customWidth="1"/>
    <col min="4355" max="4355" width="28.33203125" style="28" customWidth="1"/>
    <col min="4356" max="4356" width="18.1640625" style="28" customWidth="1"/>
    <col min="4357" max="4357" width="11" style="28" customWidth="1"/>
    <col min="4358" max="4358" width="12" style="28" customWidth="1"/>
    <col min="4359" max="4359" width="13" style="28" customWidth="1"/>
    <col min="4360" max="4360" width="9.33203125" style="28" customWidth="1"/>
    <col min="4361" max="4361" width="75.33203125" style="28" customWidth="1"/>
    <col min="4362" max="4608" width="10.83203125" style="28"/>
    <col min="4609" max="4609" width="14.33203125" style="28" customWidth="1"/>
    <col min="4610" max="4610" width="19.5" style="28" customWidth="1"/>
    <col min="4611" max="4611" width="28.33203125" style="28" customWidth="1"/>
    <col min="4612" max="4612" width="18.1640625" style="28" customWidth="1"/>
    <col min="4613" max="4613" width="11" style="28" customWidth="1"/>
    <col min="4614" max="4614" width="12" style="28" customWidth="1"/>
    <col min="4615" max="4615" width="13" style="28" customWidth="1"/>
    <col min="4616" max="4616" width="9.33203125" style="28" customWidth="1"/>
    <col min="4617" max="4617" width="75.33203125" style="28" customWidth="1"/>
    <col min="4618" max="4864" width="10.83203125" style="28"/>
    <col min="4865" max="4865" width="14.33203125" style="28" customWidth="1"/>
    <col min="4866" max="4866" width="19.5" style="28" customWidth="1"/>
    <col min="4867" max="4867" width="28.33203125" style="28" customWidth="1"/>
    <col min="4868" max="4868" width="18.1640625" style="28" customWidth="1"/>
    <col min="4869" max="4869" width="11" style="28" customWidth="1"/>
    <col min="4870" max="4870" width="12" style="28" customWidth="1"/>
    <col min="4871" max="4871" width="13" style="28" customWidth="1"/>
    <col min="4872" max="4872" width="9.33203125" style="28" customWidth="1"/>
    <col min="4873" max="4873" width="75.33203125" style="28" customWidth="1"/>
    <col min="4874" max="5120" width="10.83203125" style="28"/>
    <col min="5121" max="5121" width="14.33203125" style="28" customWidth="1"/>
    <col min="5122" max="5122" width="19.5" style="28" customWidth="1"/>
    <col min="5123" max="5123" width="28.33203125" style="28" customWidth="1"/>
    <col min="5124" max="5124" width="18.1640625" style="28" customWidth="1"/>
    <col min="5125" max="5125" width="11" style="28" customWidth="1"/>
    <col min="5126" max="5126" width="12" style="28" customWidth="1"/>
    <col min="5127" max="5127" width="13" style="28" customWidth="1"/>
    <col min="5128" max="5128" width="9.33203125" style="28" customWidth="1"/>
    <col min="5129" max="5129" width="75.33203125" style="28" customWidth="1"/>
    <col min="5130" max="5376" width="10.83203125" style="28"/>
    <col min="5377" max="5377" width="14.33203125" style="28" customWidth="1"/>
    <col min="5378" max="5378" width="19.5" style="28" customWidth="1"/>
    <col min="5379" max="5379" width="28.33203125" style="28" customWidth="1"/>
    <col min="5380" max="5380" width="18.1640625" style="28" customWidth="1"/>
    <col min="5381" max="5381" width="11" style="28" customWidth="1"/>
    <col min="5382" max="5382" width="12" style="28" customWidth="1"/>
    <col min="5383" max="5383" width="13" style="28" customWidth="1"/>
    <col min="5384" max="5384" width="9.33203125" style="28" customWidth="1"/>
    <col min="5385" max="5385" width="75.33203125" style="28" customWidth="1"/>
    <col min="5386" max="5632" width="10.83203125" style="28"/>
    <col min="5633" max="5633" width="14.33203125" style="28" customWidth="1"/>
    <col min="5634" max="5634" width="19.5" style="28" customWidth="1"/>
    <col min="5635" max="5635" width="28.33203125" style="28" customWidth="1"/>
    <col min="5636" max="5636" width="18.1640625" style="28" customWidth="1"/>
    <col min="5637" max="5637" width="11" style="28" customWidth="1"/>
    <col min="5638" max="5638" width="12" style="28" customWidth="1"/>
    <col min="5639" max="5639" width="13" style="28" customWidth="1"/>
    <col min="5640" max="5640" width="9.33203125" style="28" customWidth="1"/>
    <col min="5641" max="5641" width="75.33203125" style="28" customWidth="1"/>
    <col min="5642" max="5888" width="10.83203125" style="28"/>
    <col min="5889" max="5889" width="14.33203125" style="28" customWidth="1"/>
    <col min="5890" max="5890" width="19.5" style="28" customWidth="1"/>
    <col min="5891" max="5891" width="28.33203125" style="28" customWidth="1"/>
    <col min="5892" max="5892" width="18.1640625" style="28" customWidth="1"/>
    <col min="5893" max="5893" width="11" style="28" customWidth="1"/>
    <col min="5894" max="5894" width="12" style="28" customWidth="1"/>
    <col min="5895" max="5895" width="13" style="28" customWidth="1"/>
    <col min="5896" max="5896" width="9.33203125" style="28" customWidth="1"/>
    <col min="5897" max="5897" width="75.33203125" style="28" customWidth="1"/>
    <col min="5898" max="6144" width="10.83203125" style="28"/>
    <col min="6145" max="6145" width="14.33203125" style="28" customWidth="1"/>
    <col min="6146" max="6146" width="19.5" style="28" customWidth="1"/>
    <col min="6147" max="6147" width="28.33203125" style="28" customWidth="1"/>
    <col min="6148" max="6148" width="18.1640625" style="28" customWidth="1"/>
    <col min="6149" max="6149" width="11" style="28" customWidth="1"/>
    <col min="6150" max="6150" width="12" style="28" customWidth="1"/>
    <col min="6151" max="6151" width="13" style="28" customWidth="1"/>
    <col min="6152" max="6152" width="9.33203125" style="28" customWidth="1"/>
    <col min="6153" max="6153" width="75.33203125" style="28" customWidth="1"/>
    <col min="6154" max="6400" width="10.83203125" style="28"/>
    <col min="6401" max="6401" width="14.33203125" style="28" customWidth="1"/>
    <col min="6402" max="6402" width="19.5" style="28" customWidth="1"/>
    <col min="6403" max="6403" width="28.33203125" style="28" customWidth="1"/>
    <col min="6404" max="6404" width="18.1640625" style="28" customWidth="1"/>
    <col min="6405" max="6405" width="11" style="28" customWidth="1"/>
    <col min="6406" max="6406" width="12" style="28" customWidth="1"/>
    <col min="6407" max="6407" width="13" style="28" customWidth="1"/>
    <col min="6408" max="6408" width="9.33203125" style="28" customWidth="1"/>
    <col min="6409" max="6409" width="75.33203125" style="28" customWidth="1"/>
    <col min="6410" max="6656" width="10.83203125" style="28"/>
    <col min="6657" max="6657" width="14.33203125" style="28" customWidth="1"/>
    <col min="6658" max="6658" width="19.5" style="28" customWidth="1"/>
    <col min="6659" max="6659" width="28.33203125" style="28" customWidth="1"/>
    <col min="6660" max="6660" width="18.1640625" style="28" customWidth="1"/>
    <col min="6661" max="6661" width="11" style="28" customWidth="1"/>
    <col min="6662" max="6662" width="12" style="28" customWidth="1"/>
    <col min="6663" max="6663" width="13" style="28" customWidth="1"/>
    <col min="6664" max="6664" width="9.33203125" style="28" customWidth="1"/>
    <col min="6665" max="6665" width="75.33203125" style="28" customWidth="1"/>
    <col min="6666" max="6912" width="10.83203125" style="28"/>
    <col min="6913" max="6913" width="14.33203125" style="28" customWidth="1"/>
    <col min="6914" max="6914" width="19.5" style="28" customWidth="1"/>
    <col min="6915" max="6915" width="28.33203125" style="28" customWidth="1"/>
    <col min="6916" max="6916" width="18.1640625" style="28" customWidth="1"/>
    <col min="6917" max="6917" width="11" style="28" customWidth="1"/>
    <col min="6918" max="6918" width="12" style="28" customWidth="1"/>
    <col min="6919" max="6919" width="13" style="28" customWidth="1"/>
    <col min="6920" max="6920" width="9.33203125" style="28" customWidth="1"/>
    <col min="6921" max="6921" width="75.33203125" style="28" customWidth="1"/>
    <col min="6922" max="7168" width="10.83203125" style="28"/>
    <col min="7169" max="7169" width="14.33203125" style="28" customWidth="1"/>
    <col min="7170" max="7170" width="19.5" style="28" customWidth="1"/>
    <col min="7171" max="7171" width="28.33203125" style="28" customWidth="1"/>
    <col min="7172" max="7172" width="18.1640625" style="28" customWidth="1"/>
    <col min="7173" max="7173" width="11" style="28" customWidth="1"/>
    <col min="7174" max="7174" width="12" style="28" customWidth="1"/>
    <col min="7175" max="7175" width="13" style="28" customWidth="1"/>
    <col min="7176" max="7176" width="9.33203125" style="28" customWidth="1"/>
    <col min="7177" max="7177" width="75.33203125" style="28" customWidth="1"/>
    <col min="7178" max="7424" width="10.83203125" style="28"/>
    <col min="7425" max="7425" width="14.33203125" style="28" customWidth="1"/>
    <col min="7426" max="7426" width="19.5" style="28" customWidth="1"/>
    <col min="7427" max="7427" width="28.33203125" style="28" customWidth="1"/>
    <col min="7428" max="7428" width="18.1640625" style="28" customWidth="1"/>
    <col min="7429" max="7429" width="11" style="28" customWidth="1"/>
    <col min="7430" max="7430" width="12" style="28" customWidth="1"/>
    <col min="7431" max="7431" width="13" style="28" customWidth="1"/>
    <col min="7432" max="7432" width="9.33203125" style="28" customWidth="1"/>
    <col min="7433" max="7433" width="75.33203125" style="28" customWidth="1"/>
    <col min="7434" max="7680" width="10.83203125" style="28"/>
    <col min="7681" max="7681" width="14.33203125" style="28" customWidth="1"/>
    <col min="7682" max="7682" width="19.5" style="28" customWidth="1"/>
    <col min="7683" max="7683" width="28.33203125" style="28" customWidth="1"/>
    <col min="7684" max="7684" width="18.1640625" style="28" customWidth="1"/>
    <col min="7685" max="7685" width="11" style="28" customWidth="1"/>
    <col min="7686" max="7686" width="12" style="28" customWidth="1"/>
    <col min="7687" max="7687" width="13" style="28" customWidth="1"/>
    <col min="7688" max="7688" width="9.33203125" style="28" customWidth="1"/>
    <col min="7689" max="7689" width="75.33203125" style="28" customWidth="1"/>
    <col min="7690" max="7936" width="10.83203125" style="28"/>
    <col min="7937" max="7937" width="14.33203125" style="28" customWidth="1"/>
    <col min="7938" max="7938" width="19.5" style="28" customWidth="1"/>
    <col min="7939" max="7939" width="28.33203125" style="28" customWidth="1"/>
    <col min="7940" max="7940" width="18.1640625" style="28" customWidth="1"/>
    <col min="7941" max="7941" width="11" style="28" customWidth="1"/>
    <col min="7942" max="7942" width="12" style="28" customWidth="1"/>
    <col min="7943" max="7943" width="13" style="28" customWidth="1"/>
    <col min="7944" max="7944" width="9.33203125" style="28" customWidth="1"/>
    <col min="7945" max="7945" width="75.33203125" style="28" customWidth="1"/>
    <col min="7946" max="8192" width="10.83203125" style="28"/>
    <col min="8193" max="8193" width="14.33203125" style="28" customWidth="1"/>
    <col min="8194" max="8194" width="19.5" style="28" customWidth="1"/>
    <col min="8195" max="8195" width="28.33203125" style="28" customWidth="1"/>
    <col min="8196" max="8196" width="18.1640625" style="28" customWidth="1"/>
    <col min="8197" max="8197" width="11" style="28" customWidth="1"/>
    <col min="8198" max="8198" width="12" style="28" customWidth="1"/>
    <col min="8199" max="8199" width="13" style="28" customWidth="1"/>
    <col min="8200" max="8200" width="9.33203125" style="28" customWidth="1"/>
    <col min="8201" max="8201" width="75.33203125" style="28" customWidth="1"/>
    <col min="8202" max="8448" width="10.83203125" style="28"/>
    <col min="8449" max="8449" width="14.33203125" style="28" customWidth="1"/>
    <col min="8450" max="8450" width="19.5" style="28" customWidth="1"/>
    <col min="8451" max="8451" width="28.33203125" style="28" customWidth="1"/>
    <col min="8452" max="8452" width="18.1640625" style="28" customWidth="1"/>
    <col min="8453" max="8453" width="11" style="28" customWidth="1"/>
    <col min="8454" max="8454" width="12" style="28" customWidth="1"/>
    <col min="8455" max="8455" width="13" style="28" customWidth="1"/>
    <col min="8456" max="8456" width="9.33203125" style="28" customWidth="1"/>
    <col min="8457" max="8457" width="75.33203125" style="28" customWidth="1"/>
    <col min="8458" max="8704" width="10.83203125" style="28"/>
    <col min="8705" max="8705" width="14.33203125" style="28" customWidth="1"/>
    <col min="8706" max="8706" width="19.5" style="28" customWidth="1"/>
    <col min="8707" max="8707" width="28.33203125" style="28" customWidth="1"/>
    <col min="8708" max="8708" width="18.1640625" style="28" customWidth="1"/>
    <col min="8709" max="8709" width="11" style="28" customWidth="1"/>
    <col min="8710" max="8710" width="12" style="28" customWidth="1"/>
    <col min="8711" max="8711" width="13" style="28" customWidth="1"/>
    <col min="8712" max="8712" width="9.33203125" style="28" customWidth="1"/>
    <col min="8713" max="8713" width="75.33203125" style="28" customWidth="1"/>
    <col min="8714" max="8960" width="10.83203125" style="28"/>
    <col min="8961" max="8961" width="14.33203125" style="28" customWidth="1"/>
    <col min="8962" max="8962" width="19.5" style="28" customWidth="1"/>
    <col min="8963" max="8963" width="28.33203125" style="28" customWidth="1"/>
    <col min="8964" max="8964" width="18.1640625" style="28" customWidth="1"/>
    <col min="8965" max="8965" width="11" style="28" customWidth="1"/>
    <col min="8966" max="8966" width="12" style="28" customWidth="1"/>
    <col min="8967" max="8967" width="13" style="28" customWidth="1"/>
    <col min="8968" max="8968" width="9.33203125" style="28" customWidth="1"/>
    <col min="8969" max="8969" width="75.33203125" style="28" customWidth="1"/>
    <col min="8970" max="9216" width="10.83203125" style="28"/>
    <col min="9217" max="9217" width="14.33203125" style="28" customWidth="1"/>
    <col min="9218" max="9218" width="19.5" style="28" customWidth="1"/>
    <col min="9219" max="9219" width="28.33203125" style="28" customWidth="1"/>
    <col min="9220" max="9220" width="18.1640625" style="28" customWidth="1"/>
    <col min="9221" max="9221" width="11" style="28" customWidth="1"/>
    <col min="9222" max="9222" width="12" style="28" customWidth="1"/>
    <col min="9223" max="9223" width="13" style="28" customWidth="1"/>
    <col min="9224" max="9224" width="9.33203125" style="28" customWidth="1"/>
    <col min="9225" max="9225" width="75.33203125" style="28" customWidth="1"/>
    <col min="9226" max="9472" width="10.83203125" style="28"/>
    <col min="9473" max="9473" width="14.33203125" style="28" customWidth="1"/>
    <col min="9474" max="9474" width="19.5" style="28" customWidth="1"/>
    <col min="9475" max="9475" width="28.33203125" style="28" customWidth="1"/>
    <col min="9476" max="9476" width="18.1640625" style="28" customWidth="1"/>
    <col min="9477" max="9477" width="11" style="28" customWidth="1"/>
    <col min="9478" max="9478" width="12" style="28" customWidth="1"/>
    <col min="9479" max="9479" width="13" style="28" customWidth="1"/>
    <col min="9480" max="9480" width="9.33203125" style="28" customWidth="1"/>
    <col min="9481" max="9481" width="75.33203125" style="28" customWidth="1"/>
    <col min="9482" max="9728" width="10.83203125" style="28"/>
    <col min="9729" max="9729" width="14.33203125" style="28" customWidth="1"/>
    <col min="9730" max="9730" width="19.5" style="28" customWidth="1"/>
    <col min="9731" max="9731" width="28.33203125" style="28" customWidth="1"/>
    <col min="9732" max="9732" width="18.1640625" style="28" customWidth="1"/>
    <col min="9733" max="9733" width="11" style="28" customWidth="1"/>
    <col min="9734" max="9734" width="12" style="28" customWidth="1"/>
    <col min="9735" max="9735" width="13" style="28" customWidth="1"/>
    <col min="9736" max="9736" width="9.33203125" style="28" customWidth="1"/>
    <col min="9737" max="9737" width="75.33203125" style="28" customWidth="1"/>
    <col min="9738" max="9984" width="10.83203125" style="28"/>
    <col min="9985" max="9985" width="14.33203125" style="28" customWidth="1"/>
    <col min="9986" max="9986" width="19.5" style="28" customWidth="1"/>
    <col min="9987" max="9987" width="28.33203125" style="28" customWidth="1"/>
    <col min="9988" max="9988" width="18.1640625" style="28" customWidth="1"/>
    <col min="9989" max="9989" width="11" style="28" customWidth="1"/>
    <col min="9990" max="9990" width="12" style="28" customWidth="1"/>
    <col min="9991" max="9991" width="13" style="28" customWidth="1"/>
    <col min="9992" max="9992" width="9.33203125" style="28" customWidth="1"/>
    <col min="9993" max="9993" width="75.33203125" style="28" customWidth="1"/>
    <col min="9994" max="10240" width="10.83203125" style="28"/>
    <col min="10241" max="10241" width="14.33203125" style="28" customWidth="1"/>
    <col min="10242" max="10242" width="19.5" style="28" customWidth="1"/>
    <col min="10243" max="10243" width="28.33203125" style="28" customWidth="1"/>
    <col min="10244" max="10244" width="18.1640625" style="28" customWidth="1"/>
    <col min="10245" max="10245" width="11" style="28" customWidth="1"/>
    <col min="10246" max="10246" width="12" style="28" customWidth="1"/>
    <col min="10247" max="10247" width="13" style="28" customWidth="1"/>
    <col min="10248" max="10248" width="9.33203125" style="28" customWidth="1"/>
    <col min="10249" max="10249" width="75.33203125" style="28" customWidth="1"/>
    <col min="10250" max="10496" width="10.83203125" style="28"/>
    <col min="10497" max="10497" width="14.33203125" style="28" customWidth="1"/>
    <col min="10498" max="10498" width="19.5" style="28" customWidth="1"/>
    <col min="10499" max="10499" width="28.33203125" style="28" customWidth="1"/>
    <col min="10500" max="10500" width="18.1640625" style="28" customWidth="1"/>
    <col min="10501" max="10501" width="11" style="28" customWidth="1"/>
    <col min="10502" max="10502" width="12" style="28" customWidth="1"/>
    <col min="10503" max="10503" width="13" style="28" customWidth="1"/>
    <col min="10504" max="10504" width="9.33203125" style="28" customWidth="1"/>
    <col min="10505" max="10505" width="75.33203125" style="28" customWidth="1"/>
    <col min="10506" max="10752" width="10.83203125" style="28"/>
    <col min="10753" max="10753" width="14.33203125" style="28" customWidth="1"/>
    <col min="10754" max="10754" width="19.5" style="28" customWidth="1"/>
    <col min="10755" max="10755" width="28.33203125" style="28" customWidth="1"/>
    <col min="10756" max="10756" width="18.1640625" style="28" customWidth="1"/>
    <col min="10757" max="10757" width="11" style="28" customWidth="1"/>
    <col min="10758" max="10758" width="12" style="28" customWidth="1"/>
    <col min="10759" max="10759" width="13" style="28" customWidth="1"/>
    <col min="10760" max="10760" width="9.33203125" style="28" customWidth="1"/>
    <col min="10761" max="10761" width="75.33203125" style="28" customWidth="1"/>
    <col min="10762" max="11008" width="10.83203125" style="28"/>
    <col min="11009" max="11009" width="14.33203125" style="28" customWidth="1"/>
    <col min="11010" max="11010" width="19.5" style="28" customWidth="1"/>
    <col min="11011" max="11011" width="28.33203125" style="28" customWidth="1"/>
    <col min="11012" max="11012" width="18.1640625" style="28" customWidth="1"/>
    <col min="11013" max="11013" width="11" style="28" customWidth="1"/>
    <col min="11014" max="11014" width="12" style="28" customWidth="1"/>
    <col min="11015" max="11015" width="13" style="28" customWidth="1"/>
    <col min="11016" max="11016" width="9.33203125" style="28" customWidth="1"/>
    <col min="11017" max="11017" width="75.33203125" style="28" customWidth="1"/>
    <col min="11018" max="11264" width="10.83203125" style="28"/>
    <col min="11265" max="11265" width="14.33203125" style="28" customWidth="1"/>
    <col min="11266" max="11266" width="19.5" style="28" customWidth="1"/>
    <col min="11267" max="11267" width="28.33203125" style="28" customWidth="1"/>
    <col min="11268" max="11268" width="18.1640625" style="28" customWidth="1"/>
    <col min="11269" max="11269" width="11" style="28" customWidth="1"/>
    <col min="11270" max="11270" width="12" style="28" customWidth="1"/>
    <col min="11271" max="11271" width="13" style="28" customWidth="1"/>
    <col min="11272" max="11272" width="9.33203125" style="28" customWidth="1"/>
    <col min="11273" max="11273" width="75.33203125" style="28" customWidth="1"/>
    <col min="11274" max="11520" width="10.83203125" style="28"/>
    <col min="11521" max="11521" width="14.33203125" style="28" customWidth="1"/>
    <col min="11522" max="11522" width="19.5" style="28" customWidth="1"/>
    <col min="11523" max="11523" width="28.33203125" style="28" customWidth="1"/>
    <col min="11524" max="11524" width="18.1640625" style="28" customWidth="1"/>
    <col min="11525" max="11525" width="11" style="28" customWidth="1"/>
    <col min="11526" max="11526" width="12" style="28" customWidth="1"/>
    <col min="11527" max="11527" width="13" style="28" customWidth="1"/>
    <col min="11528" max="11528" width="9.33203125" style="28" customWidth="1"/>
    <col min="11529" max="11529" width="75.33203125" style="28" customWidth="1"/>
    <col min="11530" max="11776" width="10.83203125" style="28"/>
    <col min="11777" max="11777" width="14.33203125" style="28" customWidth="1"/>
    <col min="11778" max="11778" width="19.5" style="28" customWidth="1"/>
    <col min="11779" max="11779" width="28.33203125" style="28" customWidth="1"/>
    <col min="11780" max="11780" width="18.1640625" style="28" customWidth="1"/>
    <col min="11781" max="11781" width="11" style="28" customWidth="1"/>
    <col min="11782" max="11782" width="12" style="28" customWidth="1"/>
    <col min="11783" max="11783" width="13" style="28" customWidth="1"/>
    <col min="11784" max="11784" width="9.33203125" style="28" customWidth="1"/>
    <col min="11785" max="11785" width="75.33203125" style="28" customWidth="1"/>
    <col min="11786" max="12032" width="10.83203125" style="28"/>
    <col min="12033" max="12033" width="14.33203125" style="28" customWidth="1"/>
    <col min="12034" max="12034" width="19.5" style="28" customWidth="1"/>
    <col min="12035" max="12035" width="28.33203125" style="28" customWidth="1"/>
    <col min="12036" max="12036" width="18.1640625" style="28" customWidth="1"/>
    <col min="12037" max="12037" width="11" style="28" customWidth="1"/>
    <col min="12038" max="12038" width="12" style="28" customWidth="1"/>
    <col min="12039" max="12039" width="13" style="28" customWidth="1"/>
    <col min="12040" max="12040" width="9.33203125" style="28" customWidth="1"/>
    <col min="12041" max="12041" width="75.33203125" style="28" customWidth="1"/>
    <col min="12042" max="12288" width="10.83203125" style="28"/>
    <col min="12289" max="12289" width="14.33203125" style="28" customWidth="1"/>
    <col min="12290" max="12290" width="19.5" style="28" customWidth="1"/>
    <col min="12291" max="12291" width="28.33203125" style="28" customWidth="1"/>
    <col min="12292" max="12292" width="18.1640625" style="28" customWidth="1"/>
    <col min="12293" max="12293" width="11" style="28" customWidth="1"/>
    <col min="12294" max="12294" width="12" style="28" customWidth="1"/>
    <col min="12295" max="12295" width="13" style="28" customWidth="1"/>
    <col min="12296" max="12296" width="9.33203125" style="28" customWidth="1"/>
    <col min="12297" max="12297" width="75.33203125" style="28" customWidth="1"/>
    <col min="12298" max="12544" width="10.83203125" style="28"/>
    <col min="12545" max="12545" width="14.33203125" style="28" customWidth="1"/>
    <col min="12546" max="12546" width="19.5" style="28" customWidth="1"/>
    <col min="12547" max="12547" width="28.33203125" style="28" customWidth="1"/>
    <col min="12548" max="12548" width="18.1640625" style="28" customWidth="1"/>
    <col min="12549" max="12549" width="11" style="28" customWidth="1"/>
    <col min="12550" max="12550" width="12" style="28" customWidth="1"/>
    <col min="12551" max="12551" width="13" style="28" customWidth="1"/>
    <col min="12552" max="12552" width="9.33203125" style="28" customWidth="1"/>
    <col min="12553" max="12553" width="75.33203125" style="28" customWidth="1"/>
    <col min="12554" max="12800" width="10.83203125" style="28"/>
    <col min="12801" max="12801" width="14.33203125" style="28" customWidth="1"/>
    <col min="12802" max="12802" width="19.5" style="28" customWidth="1"/>
    <col min="12803" max="12803" width="28.33203125" style="28" customWidth="1"/>
    <col min="12804" max="12804" width="18.1640625" style="28" customWidth="1"/>
    <col min="12805" max="12805" width="11" style="28" customWidth="1"/>
    <col min="12806" max="12806" width="12" style="28" customWidth="1"/>
    <col min="12807" max="12807" width="13" style="28" customWidth="1"/>
    <col min="12808" max="12808" width="9.33203125" style="28" customWidth="1"/>
    <col min="12809" max="12809" width="75.33203125" style="28" customWidth="1"/>
    <col min="12810" max="13056" width="10.83203125" style="28"/>
    <col min="13057" max="13057" width="14.33203125" style="28" customWidth="1"/>
    <col min="13058" max="13058" width="19.5" style="28" customWidth="1"/>
    <col min="13059" max="13059" width="28.33203125" style="28" customWidth="1"/>
    <col min="13060" max="13060" width="18.1640625" style="28" customWidth="1"/>
    <col min="13061" max="13061" width="11" style="28" customWidth="1"/>
    <col min="13062" max="13062" width="12" style="28" customWidth="1"/>
    <col min="13063" max="13063" width="13" style="28" customWidth="1"/>
    <col min="13064" max="13064" width="9.33203125" style="28" customWidth="1"/>
    <col min="13065" max="13065" width="75.33203125" style="28" customWidth="1"/>
    <col min="13066" max="13312" width="10.83203125" style="28"/>
    <col min="13313" max="13313" width="14.33203125" style="28" customWidth="1"/>
    <col min="13314" max="13314" width="19.5" style="28" customWidth="1"/>
    <col min="13315" max="13315" width="28.33203125" style="28" customWidth="1"/>
    <col min="13316" max="13316" width="18.1640625" style="28" customWidth="1"/>
    <col min="13317" max="13317" width="11" style="28" customWidth="1"/>
    <col min="13318" max="13318" width="12" style="28" customWidth="1"/>
    <col min="13319" max="13319" width="13" style="28" customWidth="1"/>
    <col min="13320" max="13320" width="9.33203125" style="28" customWidth="1"/>
    <col min="13321" max="13321" width="75.33203125" style="28" customWidth="1"/>
    <col min="13322" max="13568" width="10.83203125" style="28"/>
    <col min="13569" max="13569" width="14.33203125" style="28" customWidth="1"/>
    <col min="13570" max="13570" width="19.5" style="28" customWidth="1"/>
    <col min="13571" max="13571" width="28.33203125" style="28" customWidth="1"/>
    <col min="13572" max="13572" width="18.1640625" style="28" customWidth="1"/>
    <col min="13573" max="13573" width="11" style="28" customWidth="1"/>
    <col min="13574" max="13574" width="12" style="28" customWidth="1"/>
    <col min="13575" max="13575" width="13" style="28" customWidth="1"/>
    <col min="13576" max="13576" width="9.33203125" style="28" customWidth="1"/>
    <col min="13577" max="13577" width="75.33203125" style="28" customWidth="1"/>
    <col min="13578" max="13824" width="10.83203125" style="28"/>
    <col min="13825" max="13825" width="14.33203125" style="28" customWidth="1"/>
    <col min="13826" max="13826" width="19.5" style="28" customWidth="1"/>
    <col min="13827" max="13827" width="28.33203125" style="28" customWidth="1"/>
    <col min="13828" max="13828" width="18.1640625" style="28" customWidth="1"/>
    <col min="13829" max="13829" width="11" style="28" customWidth="1"/>
    <col min="13830" max="13830" width="12" style="28" customWidth="1"/>
    <col min="13831" max="13831" width="13" style="28" customWidth="1"/>
    <col min="13832" max="13832" width="9.33203125" style="28" customWidth="1"/>
    <col min="13833" max="13833" width="75.33203125" style="28" customWidth="1"/>
    <col min="13834" max="14080" width="10.83203125" style="28"/>
    <col min="14081" max="14081" width="14.33203125" style="28" customWidth="1"/>
    <col min="14082" max="14082" width="19.5" style="28" customWidth="1"/>
    <col min="14083" max="14083" width="28.33203125" style="28" customWidth="1"/>
    <col min="14084" max="14084" width="18.1640625" style="28" customWidth="1"/>
    <col min="14085" max="14085" width="11" style="28" customWidth="1"/>
    <col min="14086" max="14086" width="12" style="28" customWidth="1"/>
    <col min="14087" max="14087" width="13" style="28" customWidth="1"/>
    <col min="14088" max="14088" width="9.33203125" style="28" customWidth="1"/>
    <col min="14089" max="14089" width="75.33203125" style="28" customWidth="1"/>
    <col min="14090" max="14336" width="10.83203125" style="28"/>
    <col min="14337" max="14337" width="14.33203125" style="28" customWidth="1"/>
    <col min="14338" max="14338" width="19.5" style="28" customWidth="1"/>
    <col min="14339" max="14339" width="28.33203125" style="28" customWidth="1"/>
    <col min="14340" max="14340" width="18.1640625" style="28" customWidth="1"/>
    <col min="14341" max="14341" width="11" style="28" customWidth="1"/>
    <col min="14342" max="14342" width="12" style="28" customWidth="1"/>
    <col min="14343" max="14343" width="13" style="28" customWidth="1"/>
    <col min="14344" max="14344" width="9.33203125" style="28" customWidth="1"/>
    <col min="14345" max="14345" width="75.33203125" style="28" customWidth="1"/>
    <col min="14346" max="14592" width="10.83203125" style="28"/>
    <col min="14593" max="14593" width="14.33203125" style="28" customWidth="1"/>
    <col min="14594" max="14594" width="19.5" style="28" customWidth="1"/>
    <col min="14595" max="14595" width="28.33203125" style="28" customWidth="1"/>
    <col min="14596" max="14596" width="18.1640625" style="28" customWidth="1"/>
    <col min="14597" max="14597" width="11" style="28" customWidth="1"/>
    <col min="14598" max="14598" width="12" style="28" customWidth="1"/>
    <col min="14599" max="14599" width="13" style="28" customWidth="1"/>
    <col min="14600" max="14600" width="9.33203125" style="28" customWidth="1"/>
    <col min="14601" max="14601" width="75.33203125" style="28" customWidth="1"/>
    <col min="14602" max="14848" width="10.83203125" style="28"/>
    <col min="14849" max="14849" width="14.33203125" style="28" customWidth="1"/>
    <col min="14850" max="14850" width="19.5" style="28" customWidth="1"/>
    <col min="14851" max="14851" width="28.33203125" style="28" customWidth="1"/>
    <col min="14852" max="14852" width="18.1640625" style="28" customWidth="1"/>
    <col min="14853" max="14853" width="11" style="28" customWidth="1"/>
    <col min="14854" max="14854" width="12" style="28" customWidth="1"/>
    <col min="14855" max="14855" width="13" style="28" customWidth="1"/>
    <col min="14856" max="14856" width="9.33203125" style="28" customWidth="1"/>
    <col min="14857" max="14857" width="75.33203125" style="28" customWidth="1"/>
    <col min="14858" max="15104" width="10.83203125" style="28"/>
    <col min="15105" max="15105" width="14.33203125" style="28" customWidth="1"/>
    <col min="15106" max="15106" width="19.5" style="28" customWidth="1"/>
    <col min="15107" max="15107" width="28.33203125" style="28" customWidth="1"/>
    <col min="15108" max="15108" width="18.1640625" style="28" customWidth="1"/>
    <col min="15109" max="15109" width="11" style="28" customWidth="1"/>
    <col min="15110" max="15110" width="12" style="28" customWidth="1"/>
    <col min="15111" max="15111" width="13" style="28" customWidth="1"/>
    <col min="15112" max="15112" width="9.33203125" style="28" customWidth="1"/>
    <col min="15113" max="15113" width="75.33203125" style="28" customWidth="1"/>
    <col min="15114" max="15360" width="10.83203125" style="28"/>
    <col min="15361" max="15361" width="14.33203125" style="28" customWidth="1"/>
    <col min="15362" max="15362" width="19.5" style="28" customWidth="1"/>
    <col min="15363" max="15363" width="28.33203125" style="28" customWidth="1"/>
    <col min="15364" max="15364" width="18.1640625" style="28" customWidth="1"/>
    <col min="15365" max="15365" width="11" style="28" customWidth="1"/>
    <col min="15366" max="15366" width="12" style="28" customWidth="1"/>
    <col min="15367" max="15367" width="13" style="28" customWidth="1"/>
    <col min="15368" max="15368" width="9.33203125" style="28" customWidth="1"/>
    <col min="15369" max="15369" width="75.33203125" style="28" customWidth="1"/>
    <col min="15370" max="15616" width="10.83203125" style="28"/>
    <col min="15617" max="15617" width="14.33203125" style="28" customWidth="1"/>
    <col min="15618" max="15618" width="19.5" style="28" customWidth="1"/>
    <col min="15619" max="15619" width="28.33203125" style="28" customWidth="1"/>
    <col min="15620" max="15620" width="18.1640625" style="28" customWidth="1"/>
    <col min="15621" max="15621" width="11" style="28" customWidth="1"/>
    <col min="15622" max="15622" width="12" style="28" customWidth="1"/>
    <col min="15623" max="15623" width="13" style="28" customWidth="1"/>
    <col min="15624" max="15624" width="9.33203125" style="28" customWidth="1"/>
    <col min="15625" max="15625" width="75.33203125" style="28" customWidth="1"/>
    <col min="15626" max="15872" width="10.83203125" style="28"/>
    <col min="15873" max="15873" width="14.33203125" style="28" customWidth="1"/>
    <col min="15874" max="15874" width="19.5" style="28" customWidth="1"/>
    <col min="15875" max="15875" width="28.33203125" style="28" customWidth="1"/>
    <col min="15876" max="15876" width="18.1640625" style="28" customWidth="1"/>
    <col min="15877" max="15877" width="11" style="28" customWidth="1"/>
    <col min="15878" max="15878" width="12" style="28" customWidth="1"/>
    <col min="15879" max="15879" width="13" style="28" customWidth="1"/>
    <col min="15880" max="15880" width="9.33203125" style="28" customWidth="1"/>
    <col min="15881" max="15881" width="75.33203125" style="28" customWidth="1"/>
    <col min="15882" max="16128" width="10.83203125" style="28"/>
    <col min="16129" max="16129" width="14.33203125" style="28" customWidth="1"/>
    <col min="16130" max="16130" width="19.5" style="28" customWidth="1"/>
    <col min="16131" max="16131" width="28.33203125" style="28" customWidth="1"/>
    <col min="16132" max="16132" width="18.1640625" style="28" customWidth="1"/>
    <col min="16133" max="16133" width="11" style="28" customWidth="1"/>
    <col min="16134" max="16134" width="12" style="28" customWidth="1"/>
    <col min="16135" max="16135" width="13" style="28" customWidth="1"/>
    <col min="16136" max="16136" width="9.33203125" style="28" customWidth="1"/>
    <col min="16137" max="16137" width="75.33203125" style="28" customWidth="1"/>
    <col min="16138" max="16384" width="10.83203125" style="28"/>
  </cols>
  <sheetData>
    <row r="1" spans="1:9" ht="35" customHeight="1" thickBot="1">
      <c r="A1" s="502" t="s">
        <v>881</v>
      </c>
      <c r="B1" s="502"/>
      <c r="C1" s="502"/>
      <c r="D1" s="502"/>
      <c r="E1" s="502"/>
      <c r="F1" s="502"/>
      <c r="G1" s="502"/>
      <c r="H1" s="502"/>
      <c r="I1" s="502"/>
    </row>
    <row r="2" spans="1:9" ht="17" thickBot="1">
      <c r="A2" s="55"/>
      <c r="B2" s="55"/>
      <c r="C2" s="55"/>
      <c r="D2" s="55"/>
      <c r="E2" s="55"/>
      <c r="F2" s="55"/>
      <c r="G2" s="55"/>
      <c r="H2" s="55"/>
      <c r="I2" s="71"/>
    </row>
    <row r="3" spans="1:9" s="30" customFormat="1" ht="12" customHeight="1">
      <c r="A3" s="541" t="s">
        <v>25</v>
      </c>
      <c r="B3" s="537" t="s">
        <v>26</v>
      </c>
      <c r="C3" s="541" t="s">
        <v>515</v>
      </c>
      <c r="D3" s="537" t="s">
        <v>4</v>
      </c>
      <c r="E3" s="537" t="s">
        <v>27</v>
      </c>
      <c r="F3" s="537" t="s">
        <v>6</v>
      </c>
      <c r="G3" s="537" t="s">
        <v>7</v>
      </c>
      <c r="H3" s="537" t="s">
        <v>8</v>
      </c>
      <c r="I3" s="539" t="s">
        <v>28</v>
      </c>
    </row>
    <row r="4" spans="1:9" s="30" customFormat="1" ht="14" customHeight="1" thickBot="1">
      <c r="A4" s="548"/>
      <c r="B4" s="549"/>
      <c r="C4" s="548"/>
      <c r="D4" s="550"/>
      <c r="E4" s="550"/>
      <c r="F4" s="550"/>
      <c r="G4" s="550"/>
      <c r="H4" s="550"/>
      <c r="I4" s="551"/>
    </row>
    <row r="5" spans="1:9" s="30" customFormat="1">
      <c r="A5" s="552" t="s">
        <v>409</v>
      </c>
      <c r="B5" s="552"/>
      <c r="C5" s="552"/>
      <c r="D5" s="552"/>
      <c r="E5" s="552"/>
      <c r="F5" s="552"/>
      <c r="G5" s="552"/>
      <c r="H5" s="552"/>
      <c r="I5" s="553"/>
    </row>
    <row r="6" spans="1:9" s="49" customFormat="1" ht="16">
      <c r="A6" s="87" t="s">
        <v>36</v>
      </c>
      <c r="B6" s="88" t="s">
        <v>37</v>
      </c>
      <c r="C6" s="89" t="s">
        <v>38</v>
      </c>
      <c r="D6" s="90" t="s">
        <v>36</v>
      </c>
      <c r="E6" s="91">
        <v>845.59</v>
      </c>
      <c r="F6" s="91">
        <v>169.12</v>
      </c>
      <c r="G6" s="92">
        <f>SUM(E6:F6)</f>
        <v>1014.71</v>
      </c>
      <c r="H6" s="93" t="s">
        <v>39</v>
      </c>
      <c r="I6" s="94" t="s">
        <v>40</v>
      </c>
    </row>
    <row r="7" spans="1:9" s="49" customFormat="1" ht="16">
      <c r="A7" s="87" t="s">
        <v>55</v>
      </c>
      <c r="B7" s="95" t="s">
        <v>56</v>
      </c>
      <c r="C7" s="89" t="s">
        <v>57</v>
      </c>
      <c r="D7" s="90" t="s">
        <v>58</v>
      </c>
      <c r="E7" s="91">
        <v>1059.99</v>
      </c>
      <c r="F7" s="91">
        <f>E7*20%</f>
        <v>211.99800000000002</v>
      </c>
      <c r="G7" s="92">
        <f>SUM(E7:F7)</f>
        <v>1271.9880000000001</v>
      </c>
      <c r="H7" s="93" t="s">
        <v>39</v>
      </c>
      <c r="I7" s="94" t="s">
        <v>59</v>
      </c>
    </row>
    <row r="8" spans="1:9" s="49" customFormat="1" ht="16">
      <c r="A8" s="87" t="s">
        <v>45</v>
      </c>
      <c r="B8" s="88" t="s">
        <v>46</v>
      </c>
      <c r="C8" s="89" t="s">
        <v>47</v>
      </c>
      <c r="D8" s="90" t="s">
        <v>49</v>
      </c>
      <c r="E8" s="91">
        <v>254</v>
      </c>
      <c r="F8" s="91">
        <f>E8*0.2</f>
        <v>50.800000000000004</v>
      </c>
      <c r="G8" s="92">
        <f>E8+F8</f>
        <v>304.8</v>
      </c>
      <c r="H8" s="93" t="s">
        <v>39</v>
      </c>
      <c r="I8" s="94" t="s">
        <v>48</v>
      </c>
    </row>
    <row r="9" spans="1:9" s="49" customFormat="1" ht="16">
      <c r="A9" s="87" t="s">
        <v>109</v>
      </c>
      <c r="B9" s="100"/>
      <c r="C9" s="89" t="s">
        <v>110</v>
      </c>
      <c r="D9" s="90" t="s">
        <v>111</v>
      </c>
      <c r="E9" s="91">
        <v>169.44</v>
      </c>
      <c r="F9" s="91">
        <v>28.53</v>
      </c>
      <c r="G9" s="92">
        <f>E9+F9</f>
        <v>197.97</v>
      </c>
      <c r="H9" s="93" t="s">
        <v>39</v>
      </c>
      <c r="I9" s="94" t="s">
        <v>112</v>
      </c>
    </row>
    <row r="10" spans="1:9" s="49" customFormat="1" ht="16">
      <c r="A10" s="87" t="s">
        <v>113</v>
      </c>
      <c r="B10" s="88"/>
      <c r="C10" s="89" t="s">
        <v>114</v>
      </c>
      <c r="D10" s="90" t="s">
        <v>115</v>
      </c>
      <c r="E10" s="91">
        <v>403.37</v>
      </c>
      <c r="F10" s="91">
        <v>80.680000000000007</v>
      </c>
      <c r="G10" s="92">
        <f>E10+F10</f>
        <v>484.05</v>
      </c>
      <c r="H10" s="93" t="s">
        <v>39</v>
      </c>
      <c r="I10" s="94" t="s">
        <v>150</v>
      </c>
    </row>
    <row r="11" spans="1:9" s="49" customFormat="1">
      <c r="A11" s="204" t="s">
        <v>113</v>
      </c>
      <c r="B11" s="203" t="s">
        <v>157</v>
      </c>
      <c r="C11" s="205" t="s">
        <v>158</v>
      </c>
      <c r="D11" s="206" t="s">
        <v>123</v>
      </c>
      <c r="E11" s="207">
        <v>65.989999999999995</v>
      </c>
      <c r="F11" s="207">
        <v>13.2</v>
      </c>
      <c r="G11" s="208">
        <f t="shared" ref="G11" si="0">SUM(E11:F11)</f>
        <v>79.19</v>
      </c>
      <c r="H11" s="209" t="s">
        <v>39</v>
      </c>
      <c r="I11" s="202" t="s">
        <v>159</v>
      </c>
    </row>
    <row r="12" spans="1:9" s="49" customFormat="1">
      <c r="A12" s="204" t="s">
        <v>113</v>
      </c>
      <c r="B12" s="210" t="s">
        <v>166</v>
      </c>
      <c r="C12" s="205" t="s">
        <v>158</v>
      </c>
      <c r="D12" s="206" t="s">
        <v>49</v>
      </c>
      <c r="E12" s="207">
        <v>4</v>
      </c>
      <c r="F12" s="207">
        <f>E12*20%</f>
        <v>0.8</v>
      </c>
      <c r="G12" s="208">
        <f>SUM(E12:F12)</f>
        <v>4.8</v>
      </c>
      <c r="H12" s="209" t="s">
        <v>39</v>
      </c>
      <c r="I12" s="202" t="s">
        <v>167</v>
      </c>
    </row>
    <row r="13" spans="1:9" s="49" customFormat="1">
      <c r="A13" s="204" t="s">
        <v>113</v>
      </c>
      <c r="B13" s="210" t="s">
        <v>168</v>
      </c>
      <c r="C13" s="205" t="s">
        <v>158</v>
      </c>
      <c r="D13" s="206" t="s">
        <v>49</v>
      </c>
      <c r="E13" s="207">
        <v>58.61</v>
      </c>
      <c r="F13" s="207">
        <v>11.72</v>
      </c>
      <c r="G13" s="208">
        <f>SUM(E13:F13)</f>
        <v>70.33</v>
      </c>
      <c r="H13" s="209" t="s">
        <v>39</v>
      </c>
      <c r="I13" s="202" t="s">
        <v>169</v>
      </c>
    </row>
    <row r="14" spans="1:9" s="30" customFormat="1">
      <c r="A14" s="84"/>
      <c r="B14" s="85"/>
      <c r="C14" s="58"/>
      <c r="D14" s="76"/>
      <c r="E14" s="72"/>
      <c r="F14" s="72"/>
      <c r="G14" s="60"/>
      <c r="H14" s="56"/>
      <c r="I14" s="59"/>
    </row>
    <row r="15" spans="1:9" s="30" customFormat="1" ht="17" customHeight="1">
      <c r="A15" s="554" t="s">
        <v>10</v>
      </c>
      <c r="B15" s="555"/>
      <c r="C15" s="555"/>
      <c r="D15" s="556"/>
      <c r="E15" s="335">
        <f>SUM(E6:E14)</f>
        <v>2860.99</v>
      </c>
      <c r="F15" s="335">
        <f>SUM(F6:F14)</f>
        <v>566.84800000000018</v>
      </c>
      <c r="G15" s="335">
        <f>SUM(G6:G14)</f>
        <v>3427.8380000000006</v>
      </c>
      <c r="H15" s="340"/>
      <c r="I15" s="336"/>
    </row>
    <row r="16" spans="1:9" s="30" customFormat="1">
      <c r="A16" s="552" t="s">
        <v>410</v>
      </c>
      <c r="B16" s="552"/>
      <c r="C16" s="552"/>
      <c r="D16" s="552"/>
      <c r="E16" s="552"/>
      <c r="F16" s="552"/>
      <c r="G16" s="552"/>
      <c r="H16" s="552"/>
      <c r="I16" s="553"/>
    </row>
    <row r="17" spans="1:9" s="51" customFormat="1">
      <c r="A17" s="88" t="s">
        <v>213</v>
      </c>
      <c r="B17" s="88" t="s">
        <v>214</v>
      </c>
      <c r="C17" s="88" t="s">
        <v>215</v>
      </c>
      <c r="D17" s="108" t="s">
        <v>213</v>
      </c>
      <c r="E17" s="109" t="s">
        <v>216</v>
      </c>
      <c r="F17" s="109" t="s">
        <v>217</v>
      </c>
      <c r="G17" s="110">
        <v>1014.71</v>
      </c>
      <c r="H17" s="108" t="s">
        <v>39</v>
      </c>
      <c r="I17" s="88" t="s">
        <v>218</v>
      </c>
    </row>
    <row r="18" spans="1:9" s="49" customFormat="1">
      <c r="A18" s="111" t="s">
        <v>52</v>
      </c>
      <c r="B18" s="112"/>
      <c r="C18" s="112" t="s">
        <v>236</v>
      </c>
      <c r="D18" s="113" t="s">
        <v>237</v>
      </c>
      <c r="E18" s="114">
        <v>470.74</v>
      </c>
      <c r="F18" s="114">
        <v>21.71</v>
      </c>
      <c r="G18" s="115">
        <v>492.45</v>
      </c>
      <c r="H18" s="116" t="s">
        <v>39</v>
      </c>
      <c r="I18" s="117" t="s">
        <v>241</v>
      </c>
    </row>
    <row r="19" spans="1:9" s="49" customFormat="1">
      <c r="A19" s="120" t="s">
        <v>52</v>
      </c>
      <c r="B19" s="121" t="s">
        <v>324</v>
      </c>
      <c r="C19" s="122" t="s">
        <v>57</v>
      </c>
      <c r="D19" s="123" t="s">
        <v>325</v>
      </c>
      <c r="E19" s="124">
        <v>1061.99</v>
      </c>
      <c r="F19" s="124">
        <v>212.4</v>
      </c>
      <c r="G19" s="110">
        <f t="shared" ref="G19" si="1">E19+F19</f>
        <v>1274.3900000000001</v>
      </c>
      <c r="H19" s="125" t="s">
        <v>39</v>
      </c>
      <c r="I19" s="126" t="s">
        <v>326</v>
      </c>
    </row>
    <row r="20" spans="1:9" s="30" customFormat="1">
      <c r="A20" s="74"/>
      <c r="B20" s="85"/>
      <c r="C20" s="58"/>
      <c r="D20" s="76"/>
      <c r="E20" s="72"/>
      <c r="F20" s="72"/>
      <c r="G20" s="60"/>
      <c r="H20" s="56"/>
      <c r="I20" s="75"/>
    </row>
    <row r="21" spans="1:9" s="49" customFormat="1" ht="17" customHeight="1">
      <c r="A21" s="555" t="s">
        <v>10</v>
      </c>
      <c r="B21" s="555"/>
      <c r="C21" s="555"/>
      <c r="D21" s="556"/>
      <c r="E21" s="335">
        <f>SUM(E17:E20)</f>
        <v>1532.73</v>
      </c>
      <c r="F21" s="335">
        <f>SUM(F17:F20)</f>
        <v>234.11</v>
      </c>
      <c r="G21" s="335">
        <f>SUM(G17:G20)</f>
        <v>2781.55</v>
      </c>
      <c r="H21" s="340"/>
      <c r="I21" s="337"/>
    </row>
    <row r="22" spans="1:9" s="30" customFormat="1">
      <c r="A22" s="552" t="s">
        <v>411</v>
      </c>
      <c r="B22" s="552"/>
      <c r="C22" s="552"/>
      <c r="D22" s="552"/>
      <c r="E22" s="552"/>
      <c r="F22" s="552"/>
      <c r="G22" s="552"/>
      <c r="H22" s="552"/>
      <c r="I22" s="553"/>
    </row>
    <row r="23" spans="1:9" s="49" customFormat="1">
      <c r="A23" s="120" t="s">
        <v>246</v>
      </c>
      <c r="B23" s="121" t="s">
        <v>247</v>
      </c>
      <c r="C23" s="122" t="s">
        <v>215</v>
      </c>
      <c r="D23" s="123" t="s">
        <v>246</v>
      </c>
      <c r="E23" s="124">
        <v>845.59</v>
      </c>
      <c r="F23" s="124">
        <v>169.12</v>
      </c>
      <c r="G23" s="110">
        <f>E23+F23</f>
        <v>1014.71</v>
      </c>
      <c r="H23" s="125" t="s">
        <v>39</v>
      </c>
      <c r="I23" s="126" t="s">
        <v>248</v>
      </c>
    </row>
    <row r="24" spans="1:9" s="49" customFormat="1" ht="16">
      <c r="A24" s="111" t="s">
        <v>212</v>
      </c>
      <c r="B24" s="127"/>
      <c r="C24" s="112" t="s">
        <v>425</v>
      </c>
      <c r="D24" s="113" t="s">
        <v>243</v>
      </c>
      <c r="E24" s="114">
        <v>129.38999999999999</v>
      </c>
      <c r="F24" s="114">
        <v>19.690000000000001</v>
      </c>
      <c r="G24" s="115">
        <v>149.08000000000001</v>
      </c>
      <c r="H24" s="116" t="s">
        <v>39</v>
      </c>
      <c r="I24" s="117" t="s">
        <v>426</v>
      </c>
    </row>
    <row r="25" spans="1:9" s="49" customFormat="1">
      <c r="A25" s="128" t="s">
        <v>212</v>
      </c>
      <c r="B25" s="129"/>
      <c r="C25" s="130" t="s">
        <v>508</v>
      </c>
      <c r="D25" s="131" t="s">
        <v>243</v>
      </c>
      <c r="E25" s="132">
        <v>274.32</v>
      </c>
      <c r="F25" s="114">
        <v>47.83</v>
      </c>
      <c r="G25" s="115">
        <f t="shared" ref="G25" si="2">E25+F25</f>
        <v>322.14999999999998</v>
      </c>
      <c r="H25" s="133" t="s">
        <v>39</v>
      </c>
      <c r="I25" s="134" t="s">
        <v>509</v>
      </c>
    </row>
    <row r="26" spans="1:9" s="49" customFormat="1">
      <c r="A26" s="128"/>
      <c r="B26" s="129"/>
      <c r="C26" s="130"/>
      <c r="D26" s="131"/>
      <c r="E26" s="132"/>
      <c r="F26" s="132"/>
      <c r="G26" s="211"/>
      <c r="H26" s="133"/>
      <c r="I26" s="134"/>
    </row>
    <row r="27" spans="1:9" s="30" customFormat="1" ht="17" customHeight="1">
      <c r="A27" s="555" t="s">
        <v>10</v>
      </c>
      <c r="B27" s="555"/>
      <c r="C27" s="555"/>
      <c r="D27" s="556"/>
      <c r="E27" s="335">
        <f>SUM(E23:E26)</f>
        <v>1249.3</v>
      </c>
      <c r="F27" s="335">
        <f>SUM(F23:F26)</f>
        <v>236.64</v>
      </c>
      <c r="G27" s="335">
        <f>SUM(G23:G26)</f>
        <v>1485.94</v>
      </c>
      <c r="H27" s="340"/>
      <c r="I27" s="337"/>
    </row>
    <row r="28" spans="1:9" s="30" customFormat="1">
      <c r="A28" s="552" t="s">
        <v>13</v>
      </c>
      <c r="B28" s="552"/>
      <c r="C28" s="552"/>
      <c r="D28" s="552"/>
      <c r="E28" s="552"/>
      <c r="F28" s="552"/>
      <c r="G28" s="552"/>
      <c r="H28" s="552"/>
      <c r="I28" s="553"/>
    </row>
    <row r="29" spans="1:9" s="30" customFormat="1">
      <c r="A29" s="120" t="s">
        <v>171</v>
      </c>
      <c r="B29" s="121" t="s">
        <v>413</v>
      </c>
      <c r="C29" s="122" t="s">
        <v>215</v>
      </c>
      <c r="D29" s="123" t="s">
        <v>171</v>
      </c>
      <c r="E29" s="124">
        <v>845.59</v>
      </c>
      <c r="F29" s="124">
        <v>169.12</v>
      </c>
      <c r="G29" s="110">
        <f>E29+F29</f>
        <v>1014.71</v>
      </c>
      <c r="H29" s="125" t="s">
        <v>39</v>
      </c>
      <c r="I29" s="126" t="s">
        <v>414</v>
      </c>
    </row>
    <row r="30" spans="1:9" s="49" customFormat="1">
      <c r="A30" s="266" t="s">
        <v>446</v>
      </c>
      <c r="B30" s="265" t="s">
        <v>447</v>
      </c>
      <c r="C30" s="237" t="s">
        <v>448</v>
      </c>
      <c r="D30" s="267" t="s">
        <v>446</v>
      </c>
      <c r="E30" s="240">
        <v>300</v>
      </c>
      <c r="F30" s="240">
        <v>60</v>
      </c>
      <c r="G30" s="268">
        <f>E30+F30</f>
        <v>360</v>
      </c>
      <c r="H30" s="239" t="s">
        <v>39</v>
      </c>
      <c r="I30" s="269" t="s">
        <v>449</v>
      </c>
    </row>
    <row r="31" spans="1:9" s="49" customFormat="1" ht="16" customHeight="1">
      <c r="A31" s="111" t="s">
        <v>311</v>
      </c>
      <c r="B31" s="111"/>
      <c r="C31" s="112" t="s">
        <v>553</v>
      </c>
      <c r="D31" s="113" t="s">
        <v>115</v>
      </c>
      <c r="E31" s="114">
        <v>357.35</v>
      </c>
      <c r="F31" s="114">
        <v>53.38</v>
      </c>
      <c r="G31" s="115">
        <v>410.73</v>
      </c>
      <c r="H31" s="116" t="s">
        <v>39</v>
      </c>
      <c r="I31" s="117" t="s">
        <v>554</v>
      </c>
    </row>
    <row r="32" spans="1:9" s="30" customFormat="1">
      <c r="A32" s="74"/>
      <c r="B32" s="85"/>
      <c r="C32" s="58"/>
      <c r="D32" s="76"/>
      <c r="E32" s="72"/>
      <c r="F32" s="72"/>
      <c r="G32" s="60"/>
      <c r="H32" s="56"/>
      <c r="I32" s="75"/>
    </row>
    <row r="33" spans="1:9" s="49" customFormat="1" ht="17" customHeight="1">
      <c r="A33" s="555" t="s">
        <v>10</v>
      </c>
      <c r="B33" s="555"/>
      <c r="C33" s="555"/>
      <c r="D33" s="556"/>
      <c r="E33" s="335">
        <f>SUM(E29:E32)</f>
        <v>1502.94</v>
      </c>
      <c r="F33" s="335">
        <f>SUM(F29:F32)</f>
        <v>282.5</v>
      </c>
      <c r="G33" s="335">
        <f>SUM(G29:G32)</f>
        <v>1785.44</v>
      </c>
      <c r="H33" s="340"/>
      <c r="I33" s="337"/>
    </row>
    <row r="34" spans="1:9" s="49" customFormat="1">
      <c r="A34" s="552" t="s">
        <v>412</v>
      </c>
      <c r="B34" s="552"/>
      <c r="C34" s="552"/>
      <c r="D34" s="552"/>
      <c r="E34" s="552"/>
      <c r="F34" s="552"/>
      <c r="G34" s="552"/>
      <c r="H34" s="552"/>
      <c r="I34" s="553"/>
    </row>
    <row r="35" spans="1:9" s="49" customFormat="1">
      <c r="A35" s="120" t="s">
        <v>614</v>
      </c>
      <c r="B35" s="121" t="s">
        <v>615</v>
      </c>
      <c r="C35" s="122" t="s">
        <v>215</v>
      </c>
      <c r="D35" s="123" t="s">
        <v>243</v>
      </c>
      <c r="E35" s="124">
        <v>892.11</v>
      </c>
      <c r="F35" s="124">
        <v>178.42</v>
      </c>
      <c r="G35" s="110">
        <f t="shared" ref="G35:G39" si="3">E35+F35</f>
        <v>1070.53</v>
      </c>
      <c r="H35" s="125" t="s">
        <v>39</v>
      </c>
      <c r="I35" s="126" t="s">
        <v>616</v>
      </c>
    </row>
    <row r="36" spans="1:9" s="49" customFormat="1">
      <c r="A36" s="212" t="s">
        <v>614</v>
      </c>
      <c r="B36" s="111" t="s">
        <v>617</v>
      </c>
      <c r="C36" s="213" t="s">
        <v>215</v>
      </c>
      <c r="D36" s="214" t="s">
        <v>243</v>
      </c>
      <c r="E36" s="215">
        <v>2320.48</v>
      </c>
      <c r="F36" s="215">
        <v>464.1</v>
      </c>
      <c r="G36" s="216">
        <f t="shared" si="3"/>
        <v>2784.58</v>
      </c>
      <c r="H36" s="217" t="s">
        <v>39</v>
      </c>
      <c r="I36" s="218" t="s">
        <v>618</v>
      </c>
    </row>
    <row r="37" spans="1:9" s="49" customFormat="1">
      <c r="A37" s="212" t="s">
        <v>594</v>
      </c>
      <c r="B37" s="95" t="s">
        <v>595</v>
      </c>
      <c r="C37" s="213" t="s">
        <v>596</v>
      </c>
      <c r="D37" s="214" t="s">
        <v>597</v>
      </c>
      <c r="E37" s="215">
        <v>1310</v>
      </c>
      <c r="F37" s="215">
        <v>262</v>
      </c>
      <c r="G37" s="216">
        <f t="shared" si="3"/>
        <v>1572</v>
      </c>
      <c r="H37" s="217" t="s">
        <v>39</v>
      </c>
      <c r="I37" s="218" t="s">
        <v>598</v>
      </c>
    </row>
    <row r="38" spans="1:9" s="49" customFormat="1">
      <c r="A38" s="111" t="s">
        <v>442</v>
      </c>
      <c r="B38" s="112"/>
      <c r="C38" s="112" t="s">
        <v>647</v>
      </c>
      <c r="D38" s="113" t="s">
        <v>243</v>
      </c>
      <c r="E38" s="114">
        <v>45</v>
      </c>
      <c r="F38" s="114">
        <v>9</v>
      </c>
      <c r="G38" s="115">
        <f t="shared" si="3"/>
        <v>54</v>
      </c>
      <c r="H38" s="116" t="s">
        <v>39</v>
      </c>
      <c r="I38" s="117" t="s">
        <v>637</v>
      </c>
    </row>
    <row r="39" spans="1:9" s="49" customFormat="1">
      <c r="A39" s="111" t="s">
        <v>442</v>
      </c>
      <c r="B39" s="111"/>
      <c r="C39" s="112" t="s">
        <v>648</v>
      </c>
      <c r="D39" s="113" t="s">
        <v>243</v>
      </c>
      <c r="E39" s="114">
        <v>533.17999999999995</v>
      </c>
      <c r="F39" s="114">
        <v>37.4</v>
      </c>
      <c r="G39" s="115">
        <f t="shared" si="3"/>
        <v>570.57999999999993</v>
      </c>
      <c r="H39" s="116" t="s">
        <v>39</v>
      </c>
      <c r="I39" s="117" t="s">
        <v>649</v>
      </c>
    </row>
    <row r="40" spans="1:9" s="30" customFormat="1">
      <c r="A40" s="74"/>
      <c r="B40" s="85"/>
      <c r="C40" s="58"/>
      <c r="D40" s="76"/>
      <c r="E40" s="72"/>
      <c r="F40" s="72"/>
      <c r="G40" s="60"/>
      <c r="H40" s="56"/>
      <c r="I40" s="75"/>
    </row>
    <row r="41" spans="1:9" s="30" customFormat="1" ht="17" customHeight="1">
      <c r="A41" s="555" t="s">
        <v>10</v>
      </c>
      <c r="B41" s="555"/>
      <c r="C41" s="555"/>
      <c r="D41" s="556"/>
      <c r="E41" s="335">
        <f>SUM(E35:E40)</f>
        <v>5100.7700000000004</v>
      </c>
      <c r="F41" s="335">
        <f>SUM(F35:F40)</f>
        <v>950.92</v>
      </c>
      <c r="G41" s="335">
        <f>SUM(G35:G40)</f>
        <v>6051.69</v>
      </c>
      <c r="H41" s="340"/>
      <c r="I41" s="337"/>
    </row>
    <row r="42" spans="1:9" s="30" customFormat="1">
      <c r="A42" s="552" t="s">
        <v>650</v>
      </c>
      <c r="B42" s="552"/>
      <c r="C42" s="552"/>
      <c r="D42" s="552"/>
      <c r="E42" s="552"/>
      <c r="F42" s="552"/>
      <c r="G42" s="552"/>
      <c r="H42" s="552"/>
      <c r="I42" s="553"/>
    </row>
    <row r="43" spans="1:9" s="49" customFormat="1">
      <c r="A43" s="111" t="s">
        <v>651</v>
      </c>
      <c r="B43" s="111" t="s">
        <v>652</v>
      </c>
      <c r="C43" s="111" t="s">
        <v>215</v>
      </c>
      <c r="D43" s="220" t="s">
        <v>243</v>
      </c>
      <c r="E43" s="221">
        <v>892.11</v>
      </c>
      <c r="F43" s="221">
        <v>178.42</v>
      </c>
      <c r="G43" s="221">
        <f>E43+F43</f>
        <v>1070.53</v>
      </c>
      <c r="H43" s="220" t="s">
        <v>39</v>
      </c>
      <c r="I43" s="111" t="s">
        <v>653</v>
      </c>
    </row>
    <row r="44" spans="1:9" s="49" customFormat="1">
      <c r="A44" s="120" t="s">
        <v>673</v>
      </c>
      <c r="B44" s="121" t="s">
        <v>676</v>
      </c>
      <c r="C44" s="122" t="s">
        <v>674</v>
      </c>
      <c r="D44" s="123" t="s">
        <v>243</v>
      </c>
      <c r="E44" s="124">
        <v>150</v>
      </c>
      <c r="F44" s="124">
        <v>0</v>
      </c>
      <c r="G44" s="110">
        <v>150</v>
      </c>
      <c r="H44" s="125" t="s">
        <v>39</v>
      </c>
      <c r="I44" s="126" t="s">
        <v>675</v>
      </c>
    </row>
    <row r="45" spans="1:9" s="49" customFormat="1">
      <c r="A45" s="155" t="s">
        <v>687</v>
      </c>
      <c r="B45" s="252">
        <v>1383</v>
      </c>
      <c r="C45" s="96" t="s">
        <v>688</v>
      </c>
      <c r="D45" s="97" t="s">
        <v>243</v>
      </c>
      <c r="E45" s="98">
        <v>90</v>
      </c>
      <c r="F45" s="98">
        <v>18</v>
      </c>
      <c r="G45" s="296">
        <f>E45+F45</f>
        <v>108</v>
      </c>
      <c r="H45" s="99" t="s">
        <v>39</v>
      </c>
      <c r="I45" s="157" t="s">
        <v>689</v>
      </c>
    </row>
    <row r="46" spans="1:9" s="49" customFormat="1">
      <c r="A46" s="155" t="s">
        <v>717</v>
      </c>
      <c r="B46" s="265" t="s">
        <v>745</v>
      </c>
      <c r="C46" s="96" t="s">
        <v>739</v>
      </c>
      <c r="D46" s="97" t="s">
        <v>243</v>
      </c>
      <c r="E46" s="98">
        <v>1305</v>
      </c>
      <c r="F46" s="98">
        <f>E46*0.2</f>
        <v>261</v>
      </c>
      <c r="G46" s="296">
        <f>E46+F46</f>
        <v>1566</v>
      </c>
      <c r="H46" s="99" t="s">
        <v>39</v>
      </c>
      <c r="I46" s="157" t="s">
        <v>740</v>
      </c>
    </row>
    <row r="47" spans="1:9" s="30" customFormat="1">
      <c r="A47" s="146"/>
      <c r="B47" s="85"/>
      <c r="C47" s="148"/>
      <c r="D47" s="149"/>
      <c r="E47" s="150"/>
      <c r="F47" s="150"/>
      <c r="G47" s="151"/>
      <c r="H47" s="152"/>
      <c r="I47" s="153"/>
    </row>
    <row r="48" spans="1:9" s="49" customFormat="1">
      <c r="A48" s="222" t="s">
        <v>510</v>
      </c>
      <c r="B48" s="136"/>
      <c r="C48" s="223" t="s">
        <v>753</v>
      </c>
      <c r="D48" s="224" t="s">
        <v>243</v>
      </c>
      <c r="E48" s="225">
        <v>559.95000000000005</v>
      </c>
      <c r="F48" s="225">
        <v>88.3</v>
      </c>
      <c r="G48" s="226">
        <v>648.25</v>
      </c>
      <c r="H48" s="227" t="s">
        <v>39</v>
      </c>
      <c r="I48" s="228" t="s">
        <v>750</v>
      </c>
    </row>
    <row r="49" spans="1:9" s="30" customFormat="1">
      <c r="A49" s="146"/>
      <c r="B49" s="100"/>
      <c r="C49" s="148"/>
      <c r="D49" s="149"/>
      <c r="E49" s="150"/>
      <c r="F49" s="150"/>
      <c r="G49" s="151"/>
      <c r="H49" s="152"/>
      <c r="I49" s="153"/>
    </row>
    <row r="50" spans="1:9" s="30" customFormat="1" ht="17" customHeight="1">
      <c r="A50" s="559" t="s">
        <v>10</v>
      </c>
      <c r="B50" s="559"/>
      <c r="C50" s="559"/>
      <c r="D50" s="560"/>
      <c r="E50" s="338">
        <f>SUM(E43:E49)</f>
        <v>2997.0600000000004</v>
      </c>
      <c r="F50" s="338">
        <f>SUM(F43:F49)</f>
        <v>545.71999999999991</v>
      </c>
      <c r="G50" s="338">
        <f>SUM(G43:G49)</f>
        <v>3542.7799999999997</v>
      </c>
      <c r="H50" s="341"/>
      <c r="I50" s="339"/>
    </row>
    <row r="51" spans="1:9" s="49" customFormat="1">
      <c r="A51" s="552" t="s">
        <v>882</v>
      </c>
      <c r="B51" s="552"/>
      <c r="C51" s="552"/>
      <c r="D51" s="552"/>
      <c r="E51" s="552"/>
      <c r="F51" s="552"/>
      <c r="G51" s="552"/>
      <c r="H51" s="552"/>
      <c r="I51" s="553"/>
    </row>
    <row r="52" spans="1:9" s="49" customFormat="1">
      <c r="A52" s="222" t="s">
        <v>683</v>
      </c>
      <c r="B52" s="88" t="s">
        <v>759</v>
      </c>
      <c r="C52" s="223" t="s">
        <v>215</v>
      </c>
      <c r="D52" s="224" t="s">
        <v>683</v>
      </c>
      <c r="E52" s="225">
        <v>892.11</v>
      </c>
      <c r="F52" s="225">
        <v>178.42</v>
      </c>
      <c r="G52" s="226">
        <f t="shared" ref="G52:G58" si="4">E52+F52</f>
        <v>1070.53</v>
      </c>
      <c r="H52" s="227" t="s">
        <v>39</v>
      </c>
      <c r="I52" s="228" t="s">
        <v>760</v>
      </c>
    </row>
    <row r="53" spans="1:9" s="49" customFormat="1">
      <c r="A53" s="155" t="s">
        <v>683</v>
      </c>
      <c r="B53" s="289" t="s">
        <v>762</v>
      </c>
      <c r="C53" s="96" t="s">
        <v>688</v>
      </c>
      <c r="D53" s="97" t="s">
        <v>683</v>
      </c>
      <c r="E53" s="98">
        <v>180</v>
      </c>
      <c r="F53" s="98">
        <f>E53*0.2</f>
        <v>36</v>
      </c>
      <c r="G53" s="296">
        <f t="shared" si="4"/>
        <v>216</v>
      </c>
      <c r="H53" s="99" t="s">
        <v>39</v>
      </c>
      <c r="I53" s="157" t="s">
        <v>763</v>
      </c>
    </row>
    <row r="54" spans="1:9" s="49" customFormat="1">
      <c r="A54" s="155" t="s">
        <v>683</v>
      </c>
      <c r="B54" s="436" t="s">
        <v>1575</v>
      </c>
      <c r="C54" s="96" t="s">
        <v>1292</v>
      </c>
      <c r="D54" s="97" t="s">
        <v>683</v>
      </c>
      <c r="E54" s="98">
        <v>1022.89</v>
      </c>
      <c r="F54" s="98">
        <v>204.58</v>
      </c>
      <c r="G54" s="296">
        <f t="shared" si="4"/>
        <v>1227.47</v>
      </c>
      <c r="H54" s="99" t="s">
        <v>39</v>
      </c>
      <c r="I54" s="157" t="s">
        <v>832</v>
      </c>
    </row>
    <row r="55" spans="1:9" s="49" customFormat="1">
      <c r="A55" s="222" t="s">
        <v>784</v>
      </c>
      <c r="B55" s="219">
        <v>143000561</v>
      </c>
      <c r="C55" s="223" t="s">
        <v>785</v>
      </c>
      <c r="D55" s="224"/>
      <c r="E55" s="225">
        <v>1123.99</v>
      </c>
      <c r="F55" s="225">
        <v>224.8</v>
      </c>
      <c r="G55" s="226">
        <f t="shared" si="4"/>
        <v>1348.79</v>
      </c>
      <c r="H55" s="227" t="s">
        <v>39</v>
      </c>
      <c r="I55" s="228" t="s">
        <v>786</v>
      </c>
    </row>
    <row r="56" spans="1:9" s="49" customFormat="1">
      <c r="A56" s="222" t="s">
        <v>656</v>
      </c>
      <c r="B56" s="88" t="s">
        <v>831</v>
      </c>
      <c r="C56" s="223" t="s">
        <v>833</v>
      </c>
      <c r="D56" s="224" t="s">
        <v>699</v>
      </c>
      <c r="E56" s="225">
        <v>42</v>
      </c>
      <c r="F56" s="225">
        <v>8.4</v>
      </c>
      <c r="G56" s="226">
        <f t="shared" si="4"/>
        <v>50.4</v>
      </c>
      <c r="H56" s="227" t="s">
        <v>39</v>
      </c>
      <c r="I56" s="228" t="s">
        <v>832</v>
      </c>
    </row>
    <row r="57" spans="1:9" s="49" customFormat="1">
      <c r="A57" s="222" t="s">
        <v>877</v>
      </c>
      <c r="B57" s="88" t="s">
        <v>914</v>
      </c>
      <c r="C57" s="223" t="s">
        <v>915</v>
      </c>
      <c r="D57" s="224" t="s">
        <v>243</v>
      </c>
      <c r="E57" s="225">
        <v>402</v>
      </c>
      <c r="F57" s="225">
        <v>80.400000000000006</v>
      </c>
      <c r="G57" s="226">
        <f t="shared" si="4"/>
        <v>482.4</v>
      </c>
      <c r="H57" s="227" t="s">
        <v>39</v>
      </c>
      <c r="I57" s="228" t="s">
        <v>906</v>
      </c>
    </row>
    <row r="58" spans="1:9" s="49" customFormat="1">
      <c r="A58" s="222" t="s">
        <v>904</v>
      </c>
      <c r="B58" s="88"/>
      <c r="C58" s="223" t="s">
        <v>905</v>
      </c>
      <c r="D58" s="224" t="s">
        <v>904</v>
      </c>
      <c r="E58" s="225">
        <v>593.27</v>
      </c>
      <c r="F58" s="225">
        <v>80.61</v>
      </c>
      <c r="G58" s="226">
        <f t="shared" si="4"/>
        <v>673.88</v>
      </c>
      <c r="H58" s="227" t="s">
        <v>39</v>
      </c>
      <c r="I58" s="228" t="s">
        <v>906</v>
      </c>
    </row>
    <row r="59" spans="1:9" s="30" customFormat="1" ht="17" customHeight="1">
      <c r="A59" s="146"/>
      <c r="B59" s="100"/>
      <c r="C59" s="148"/>
      <c r="D59" s="149"/>
      <c r="E59" s="150"/>
      <c r="F59" s="150"/>
      <c r="G59" s="151"/>
      <c r="H59" s="152"/>
      <c r="I59" s="153"/>
    </row>
    <row r="60" spans="1:9" s="30" customFormat="1" ht="17" customHeight="1">
      <c r="A60" s="146"/>
      <c r="B60" s="100"/>
      <c r="C60" s="148"/>
      <c r="D60" s="149"/>
      <c r="E60" s="150"/>
      <c r="F60" s="150"/>
      <c r="G60" s="151"/>
      <c r="H60" s="152"/>
      <c r="I60" s="153"/>
    </row>
    <row r="61" spans="1:9" s="30" customFormat="1">
      <c r="A61" s="146"/>
      <c r="B61" s="100"/>
      <c r="C61" s="148"/>
      <c r="D61" s="149"/>
      <c r="E61" s="150"/>
      <c r="F61" s="150"/>
      <c r="G61" s="151"/>
      <c r="H61" s="152"/>
      <c r="I61" s="153"/>
    </row>
    <row r="62" spans="1:9" s="30" customFormat="1">
      <c r="A62" s="146"/>
      <c r="B62" s="159"/>
      <c r="C62" s="148"/>
      <c r="D62" s="149"/>
      <c r="E62" s="150"/>
      <c r="F62" s="150"/>
      <c r="G62" s="151"/>
      <c r="H62" s="152"/>
      <c r="I62" s="153"/>
    </row>
    <row r="63" spans="1:9" s="30" customFormat="1">
      <c r="A63" s="146"/>
      <c r="B63" s="100"/>
      <c r="C63" s="148"/>
      <c r="D63" s="149"/>
      <c r="E63" s="150"/>
      <c r="F63" s="150"/>
      <c r="G63" s="151"/>
      <c r="H63" s="152"/>
      <c r="I63" s="153"/>
    </row>
    <row r="64" spans="1:9" s="30" customFormat="1">
      <c r="A64" s="146"/>
      <c r="B64" s="100"/>
      <c r="C64" s="148"/>
      <c r="D64" s="149"/>
      <c r="E64" s="150"/>
      <c r="F64" s="150"/>
      <c r="G64" s="151"/>
      <c r="H64" s="152"/>
      <c r="I64" s="153"/>
    </row>
    <row r="65" spans="1:9" s="30" customFormat="1">
      <c r="A65" s="146"/>
      <c r="B65" s="100"/>
      <c r="C65" s="148"/>
      <c r="D65" s="149"/>
      <c r="E65" s="150"/>
      <c r="F65" s="150"/>
      <c r="G65" s="151"/>
      <c r="H65" s="152"/>
      <c r="I65" s="153"/>
    </row>
    <row r="66" spans="1:9" s="30" customFormat="1">
      <c r="A66" s="146"/>
      <c r="B66" s="100"/>
      <c r="C66" s="148"/>
      <c r="D66" s="149"/>
      <c r="E66" s="150"/>
      <c r="F66" s="150"/>
      <c r="G66" s="151"/>
      <c r="H66" s="152"/>
      <c r="I66" s="153"/>
    </row>
    <row r="67" spans="1:9" s="31" customFormat="1">
      <c r="A67" s="146"/>
      <c r="B67" s="100"/>
      <c r="C67" s="148"/>
      <c r="D67" s="149"/>
      <c r="E67" s="150"/>
      <c r="F67" s="150"/>
      <c r="G67" s="151"/>
      <c r="H67" s="152"/>
      <c r="I67" s="153"/>
    </row>
    <row r="68" spans="1:9" s="30" customFormat="1" ht="17" customHeight="1">
      <c r="A68" s="559" t="s">
        <v>10</v>
      </c>
      <c r="B68" s="559"/>
      <c r="C68" s="559"/>
      <c r="D68" s="560"/>
      <c r="E68" s="338">
        <f>SUM(E52:E67)</f>
        <v>4256.26</v>
      </c>
      <c r="F68" s="338">
        <f>SUM(F52:F67)</f>
        <v>813.20999999999992</v>
      </c>
      <c r="G68" s="338">
        <f>SUM(G52:G67)</f>
        <v>5069.47</v>
      </c>
      <c r="H68" s="341"/>
      <c r="I68" s="339"/>
    </row>
    <row r="69" spans="1:9" s="30" customFormat="1">
      <c r="A69" s="552" t="s">
        <v>883</v>
      </c>
      <c r="B69" s="552"/>
      <c r="C69" s="552"/>
      <c r="D69" s="552"/>
      <c r="E69" s="552"/>
      <c r="F69" s="552"/>
      <c r="G69" s="552"/>
      <c r="H69" s="552"/>
      <c r="I69" s="553"/>
    </row>
    <row r="70" spans="1:9" s="49" customFormat="1">
      <c r="A70" s="222" t="s">
        <v>793</v>
      </c>
      <c r="B70" s="88" t="s">
        <v>936</v>
      </c>
      <c r="C70" s="223" t="s">
        <v>215</v>
      </c>
      <c r="D70" s="224" t="s">
        <v>793</v>
      </c>
      <c r="E70" s="225">
        <v>892.11</v>
      </c>
      <c r="F70" s="225">
        <v>178.42</v>
      </c>
      <c r="G70" s="226">
        <f t="shared" ref="G70:G78" si="5">E70+F70</f>
        <v>1070.53</v>
      </c>
      <c r="H70" s="227" t="s">
        <v>39</v>
      </c>
      <c r="I70" s="228" t="s">
        <v>937</v>
      </c>
    </row>
    <row r="71" spans="1:9" s="49" customFormat="1">
      <c r="A71" s="222" t="s">
        <v>864</v>
      </c>
      <c r="B71" s="375">
        <v>1429</v>
      </c>
      <c r="C71" s="223" t="s">
        <v>688</v>
      </c>
      <c r="D71" s="224" t="s">
        <v>864</v>
      </c>
      <c r="E71" s="225">
        <v>180</v>
      </c>
      <c r="F71" s="225">
        <f>E71*0.2</f>
        <v>36</v>
      </c>
      <c r="G71" s="226">
        <f t="shared" si="5"/>
        <v>216</v>
      </c>
      <c r="H71" s="227" t="s">
        <v>39</v>
      </c>
      <c r="I71" s="228" t="s">
        <v>973</v>
      </c>
    </row>
    <row r="72" spans="1:9" s="49" customFormat="1">
      <c r="A72" s="222" t="s">
        <v>864</v>
      </c>
      <c r="B72" s="376" t="s">
        <v>974</v>
      </c>
      <c r="C72" s="223" t="s">
        <v>976</v>
      </c>
      <c r="D72" s="224" t="s">
        <v>864</v>
      </c>
      <c r="E72" s="225">
        <v>-509.44</v>
      </c>
      <c r="F72" s="225">
        <v>-101.89</v>
      </c>
      <c r="G72" s="226">
        <f t="shared" si="5"/>
        <v>-611.33000000000004</v>
      </c>
      <c r="H72" s="227" t="s">
        <v>39</v>
      </c>
      <c r="I72" s="228" t="s">
        <v>977</v>
      </c>
    </row>
    <row r="73" spans="1:9" s="49" customFormat="1">
      <c r="A73" s="222" t="s">
        <v>864</v>
      </c>
      <c r="B73" s="376" t="s">
        <v>978</v>
      </c>
      <c r="C73" s="223" t="s">
        <v>215</v>
      </c>
      <c r="D73" s="224" t="s">
        <v>864</v>
      </c>
      <c r="E73" s="225">
        <v>64.62</v>
      </c>
      <c r="F73" s="225">
        <v>12.93</v>
      </c>
      <c r="G73" s="226">
        <f t="shared" si="5"/>
        <v>77.550000000000011</v>
      </c>
      <c r="H73" s="227" t="s">
        <v>39</v>
      </c>
      <c r="I73" s="228" t="s">
        <v>937</v>
      </c>
    </row>
    <row r="74" spans="1:9" s="49" customFormat="1">
      <c r="A74" s="222" t="s">
        <v>971</v>
      </c>
      <c r="B74" s="223" t="s">
        <v>972</v>
      </c>
      <c r="C74" s="223" t="s">
        <v>975</v>
      </c>
      <c r="D74" s="224" t="s">
        <v>971</v>
      </c>
      <c r="E74" s="225">
        <v>372.38</v>
      </c>
      <c r="F74" s="225">
        <v>74.48</v>
      </c>
      <c r="G74" s="226">
        <f t="shared" si="5"/>
        <v>446.86</v>
      </c>
      <c r="H74" s="227" t="s">
        <v>39</v>
      </c>
      <c r="I74" s="228" t="s">
        <v>937</v>
      </c>
    </row>
    <row r="75" spans="1:9" s="49" customFormat="1">
      <c r="A75" s="222" t="s">
        <v>820</v>
      </c>
      <c r="B75" s="378"/>
      <c r="C75" s="223" t="s">
        <v>1019</v>
      </c>
      <c r="D75" s="224" t="s">
        <v>243</v>
      </c>
      <c r="E75" s="225">
        <v>1562.5</v>
      </c>
      <c r="F75" s="225">
        <v>203.76</v>
      </c>
      <c r="G75" s="226">
        <f t="shared" si="5"/>
        <v>1766.26</v>
      </c>
      <c r="H75" s="227" t="s">
        <v>39</v>
      </c>
      <c r="I75" s="228" t="s">
        <v>999</v>
      </c>
    </row>
    <row r="76" spans="1:9" s="49" customFormat="1">
      <c r="A76" s="155" t="s">
        <v>913</v>
      </c>
      <c r="B76" s="437">
        <v>755000358438</v>
      </c>
      <c r="C76" s="96" t="s">
        <v>1073</v>
      </c>
      <c r="D76" s="97" t="s">
        <v>243</v>
      </c>
      <c r="E76" s="98">
        <v>1092.8900000000001</v>
      </c>
      <c r="F76" s="98">
        <v>204.58</v>
      </c>
      <c r="G76" s="296">
        <f t="shared" si="5"/>
        <v>1297.47</v>
      </c>
      <c r="H76" s="99" t="s">
        <v>39</v>
      </c>
      <c r="I76" s="157" t="s">
        <v>937</v>
      </c>
    </row>
    <row r="77" spans="1:9" s="49" customFormat="1">
      <c r="A77" s="222" t="s">
        <v>854</v>
      </c>
      <c r="B77" s="222"/>
      <c r="C77" s="223" t="s">
        <v>1045</v>
      </c>
      <c r="D77" s="224" t="s">
        <v>243</v>
      </c>
      <c r="E77" s="225">
        <v>181.22</v>
      </c>
      <c r="F77" s="225">
        <v>35.619999999999997</v>
      </c>
      <c r="G77" s="226">
        <f t="shared" si="5"/>
        <v>216.84</v>
      </c>
      <c r="H77" s="227" t="s">
        <v>39</v>
      </c>
      <c r="I77" s="228" t="s">
        <v>1046</v>
      </c>
    </row>
    <row r="78" spans="1:9" s="49" customFormat="1">
      <c r="A78" s="222" t="s">
        <v>854</v>
      </c>
      <c r="B78" s="222"/>
      <c r="C78" s="223" t="s">
        <v>1047</v>
      </c>
      <c r="D78" s="224" t="s">
        <v>243</v>
      </c>
      <c r="E78" s="225">
        <v>183.23</v>
      </c>
      <c r="F78" s="225">
        <v>33.590000000000003</v>
      </c>
      <c r="G78" s="226">
        <f t="shared" si="5"/>
        <v>216.82</v>
      </c>
      <c r="H78" s="227" t="s">
        <v>39</v>
      </c>
      <c r="I78" s="228" t="s">
        <v>1046</v>
      </c>
    </row>
    <row r="79" spans="1:9" s="30" customFormat="1">
      <c r="A79" s="146"/>
      <c r="B79" s="160"/>
      <c r="C79" s="148"/>
      <c r="D79" s="149"/>
      <c r="E79" s="150"/>
      <c r="F79" s="150"/>
      <c r="G79" s="151"/>
      <c r="H79" s="152"/>
      <c r="I79" s="153"/>
    </row>
    <row r="80" spans="1:9" s="30" customFormat="1">
      <c r="A80" s="146"/>
      <c r="B80" s="160"/>
      <c r="C80" s="148"/>
      <c r="D80" s="149"/>
      <c r="E80" s="150"/>
      <c r="F80" s="150"/>
      <c r="G80" s="151"/>
      <c r="H80" s="152"/>
      <c r="I80" s="153"/>
    </row>
    <row r="81" spans="1:256" s="30" customFormat="1">
      <c r="A81" s="146"/>
      <c r="B81" s="100"/>
      <c r="C81" s="148"/>
      <c r="D81" s="149"/>
      <c r="E81" s="150"/>
      <c r="F81" s="150"/>
      <c r="G81" s="151"/>
      <c r="H81" s="152"/>
      <c r="I81" s="153"/>
    </row>
    <row r="82" spans="1:256" s="30" customFormat="1">
      <c r="A82" s="146"/>
      <c r="B82" s="73"/>
      <c r="C82" s="148"/>
      <c r="D82" s="56"/>
      <c r="E82" s="72"/>
      <c r="F82" s="72"/>
      <c r="G82" s="72"/>
      <c r="H82" s="161"/>
      <c r="I82" s="153"/>
    </row>
    <row r="83" spans="1:256" s="30" customFormat="1" ht="16">
      <c r="A83" s="146"/>
      <c r="B83" s="73"/>
      <c r="C83" s="148"/>
      <c r="D83" s="56"/>
      <c r="E83" s="72"/>
      <c r="F83" s="72"/>
      <c r="G83" s="72"/>
      <c r="H83" s="161"/>
      <c r="I83" s="153"/>
      <c r="J83" s="36"/>
      <c r="K83" s="32"/>
      <c r="L83" s="37"/>
      <c r="M83" s="33"/>
      <c r="N83" s="34"/>
      <c r="O83" s="34"/>
      <c r="P83" s="34"/>
      <c r="Q83" s="35"/>
      <c r="R83" s="38"/>
      <c r="S83" s="39"/>
      <c r="T83" s="32"/>
      <c r="U83" s="37"/>
      <c r="V83" s="33"/>
      <c r="W83" s="34"/>
      <c r="X83" s="34"/>
      <c r="Y83" s="34"/>
      <c r="Z83" s="35"/>
      <c r="AA83" s="38"/>
      <c r="AB83" s="39"/>
      <c r="AC83" s="32"/>
      <c r="AD83" s="37"/>
      <c r="AE83" s="33"/>
      <c r="AF83" s="34"/>
      <c r="AG83" s="34"/>
      <c r="AH83" s="34"/>
      <c r="AI83" s="35"/>
      <c r="AJ83" s="38"/>
      <c r="AK83" s="39"/>
      <c r="AL83" s="32"/>
      <c r="AM83" s="37"/>
      <c r="AN83" s="33"/>
      <c r="AO83" s="34"/>
      <c r="AP83" s="34"/>
      <c r="AQ83" s="34"/>
      <c r="AR83" s="35"/>
      <c r="AS83" s="38"/>
      <c r="AT83" s="39"/>
      <c r="AU83" s="32"/>
      <c r="AV83" s="37"/>
      <c r="AW83" s="33"/>
      <c r="AX83" s="34"/>
      <c r="AY83" s="34"/>
      <c r="AZ83" s="34"/>
      <c r="BA83" s="35"/>
      <c r="BB83" s="38"/>
      <c r="BC83" s="39"/>
      <c r="BD83" s="32"/>
      <c r="BE83" s="37"/>
      <c r="BF83" s="33"/>
      <c r="BG83" s="34"/>
      <c r="BH83" s="34"/>
      <c r="BI83" s="34"/>
      <c r="BJ83" s="35"/>
      <c r="BK83" s="38"/>
      <c r="BL83" s="39"/>
      <c r="BM83" s="32"/>
      <c r="BN83" s="37"/>
      <c r="BO83" s="33"/>
      <c r="BP83" s="34"/>
      <c r="BQ83" s="34"/>
      <c r="BR83" s="34"/>
      <c r="BS83" s="35"/>
      <c r="BT83" s="38"/>
      <c r="BU83" s="39"/>
      <c r="BV83" s="32"/>
      <c r="BW83" s="37"/>
      <c r="BX83" s="33"/>
      <c r="BY83" s="34"/>
      <c r="BZ83" s="34"/>
      <c r="CA83" s="34"/>
      <c r="CB83" s="35"/>
      <c r="CC83" s="38"/>
      <c r="CD83" s="39"/>
      <c r="CE83" s="32"/>
      <c r="CF83" s="37"/>
      <c r="CG83" s="33"/>
      <c r="CH83" s="34"/>
      <c r="CI83" s="34"/>
      <c r="CJ83" s="34"/>
      <c r="CK83" s="35"/>
      <c r="CL83" s="38"/>
      <c r="CM83" s="39"/>
      <c r="CN83" s="32"/>
      <c r="CO83" s="37"/>
      <c r="CP83" s="33"/>
      <c r="CQ83" s="34"/>
      <c r="CR83" s="34"/>
      <c r="CS83" s="34"/>
      <c r="CT83" s="35"/>
      <c r="CU83" s="38"/>
      <c r="CV83" s="39"/>
      <c r="CW83" s="32"/>
      <c r="CX83" s="37"/>
      <c r="CY83" s="33"/>
      <c r="CZ83" s="34"/>
      <c r="DA83" s="34"/>
      <c r="DB83" s="34"/>
      <c r="DC83" s="35"/>
      <c r="DD83" s="38"/>
      <c r="DE83" s="39"/>
      <c r="DF83" s="32"/>
      <c r="DG83" s="37"/>
      <c r="DH83" s="33"/>
      <c r="DI83" s="34"/>
      <c r="DJ83" s="34"/>
      <c r="DK83" s="34"/>
      <c r="DL83" s="35"/>
      <c r="DM83" s="38"/>
      <c r="DN83" s="39"/>
      <c r="DO83" s="32"/>
      <c r="DP83" s="37"/>
      <c r="DQ83" s="33"/>
      <c r="DR83" s="34"/>
      <c r="DS83" s="34"/>
      <c r="DT83" s="34"/>
      <c r="DU83" s="35"/>
      <c r="DV83" s="38"/>
      <c r="DW83" s="39"/>
      <c r="DX83" s="32"/>
      <c r="DY83" s="37"/>
      <c r="DZ83" s="33"/>
      <c r="EA83" s="34"/>
      <c r="EB83" s="34"/>
      <c r="EC83" s="34"/>
      <c r="ED83" s="35"/>
      <c r="EE83" s="38"/>
      <c r="EF83" s="39"/>
      <c r="EG83" s="32"/>
      <c r="EH83" s="37"/>
      <c r="EI83" s="33"/>
      <c r="EJ83" s="34"/>
      <c r="EK83" s="34"/>
      <c r="EL83" s="34"/>
      <c r="EM83" s="35"/>
      <c r="EN83" s="38"/>
      <c r="EO83" s="39"/>
      <c r="EP83" s="32"/>
      <c r="EQ83" s="37"/>
      <c r="ER83" s="33"/>
      <c r="ES83" s="34"/>
      <c r="ET83" s="34"/>
      <c r="EU83" s="34"/>
      <c r="EV83" s="35"/>
      <c r="EW83" s="38"/>
      <c r="EX83" s="39"/>
      <c r="EY83" s="32"/>
      <c r="EZ83" s="37"/>
      <c r="FA83" s="33"/>
      <c r="FB83" s="34"/>
      <c r="FC83" s="34"/>
      <c r="FD83" s="34"/>
      <c r="FE83" s="35"/>
      <c r="FF83" s="38"/>
      <c r="FG83" s="39"/>
      <c r="FH83" s="32"/>
      <c r="FI83" s="37"/>
      <c r="FJ83" s="33"/>
      <c r="FK83" s="34"/>
      <c r="FL83" s="34"/>
      <c r="FM83" s="34"/>
      <c r="FN83" s="35"/>
      <c r="FO83" s="38"/>
      <c r="FP83" s="39"/>
      <c r="FQ83" s="32"/>
      <c r="FR83" s="37"/>
      <c r="FS83" s="33"/>
      <c r="FT83" s="34"/>
      <c r="FU83" s="34"/>
      <c r="FV83" s="34"/>
      <c r="FW83" s="35"/>
      <c r="FX83" s="38"/>
      <c r="FY83" s="39"/>
      <c r="FZ83" s="32"/>
      <c r="GA83" s="37"/>
      <c r="GB83" s="33"/>
      <c r="GC83" s="34"/>
      <c r="GD83" s="34"/>
      <c r="GE83" s="34"/>
      <c r="GF83" s="35"/>
      <c r="GG83" s="38"/>
      <c r="GH83" s="39"/>
      <c r="GI83" s="32"/>
      <c r="GJ83" s="37"/>
      <c r="GK83" s="33"/>
      <c r="GL83" s="34"/>
      <c r="GM83" s="34"/>
      <c r="GN83" s="34"/>
      <c r="GO83" s="35"/>
      <c r="GP83" s="38"/>
      <c r="GQ83" s="39"/>
      <c r="GR83" s="32"/>
      <c r="GS83" s="37"/>
      <c r="GT83" s="33"/>
      <c r="GU83" s="34"/>
      <c r="GV83" s="34"/>
      <c r="GW83" s="34"/>
      <c r="GX83" s="35"/>
      <c r="GY83" s="38"/>
      <c r="GZ83" s="39"/>
      <c r="HA83" s="32"/>
      <c r="HB83" s="37"/>
      <c r="HC83" s="33"/>
      <c r="HD83" s="34"/>
      <c r="HE83" s="34"/>
      <c r="HF83" s="34"/>
      <c r="HG83" s="35"/>
      <c r="HH83" s="38"/>
      <c r="HI83" s="39"/>
      <c r="HJ83" s="32"/>
      <c r="HK83" s="37"/>
      <c r="HL83" s="33"/>
      <c r="HM83" s="34"/>
      <c r="HN83" s="34"/>
      <c r="HO83" s="34"/>
      <c r="HP83" s="35"/>
      <c r="HQ83" s="38"/>
      <c r="HR83" s="39"/>
      <c r="HS83" s="32"/>
      <c r="HT83" s="37"/>
      <c r="HU83" s="33"/>
      <c r="HV83" s="34"/>
      <c r="HW83" s="34"/>
      <c r="HX83" s="34"/>
      <c r="HY83" s="35"/>
      <c r="HZ83" s="38"/>
      <c r="IA83" s="39"/>
      <c r="IB83" s="32"/>
      <c r="IC83" s="37"/>
      <c r="ID83" s="33"/>
      <c r="IE83" s="34"/>
      <c r="IF83" s="34"/>
      <c r="IG83" s="34"/>
      <c r="IH83" s="35"/>
      <c r="II83" s="38"/>
      <c r="IJ83" s="39"/>
      <c r="IK83" s="32"/>
      <c r="IL83" s="37"/>
      <c r="IM83" s="33"/>
      <c r="IN83" s="34"/>
      <c r="IO83" s="34"/>
      <c r="IP83" s="34"/>
      <c r="IQ83" s="35"/>
      <c r="IR83" s="38"/>
      <c r="IS83" s="39"/>
      <c r="IT83" s="32"/>
      <c r="IU83" s="37"/>
      <c r="IV83" s="33"/>
    </row>
    <row r="84" spans="1:256" s="30" customFormat="1" ht="16">
      <c r="A84" s="146"/>
      <c r="B84" s="77"/>
      <c r="C84" s="148"/>
      <c r="D84" s="162"/>
      <c r="E84" s="163"/>
      <c r="F84" s="163"/>
      <c r="G84" s="163"/>
      <c r="H84" s="164"/>
      <c r="I84" s="153"/>
      <c r="J84" s="40"/>
      <c r="K84" s="41"/>
      <c r="L84" s="42"/>
      <c r="M84" s="43"/>
      <c r="N84" s="44"/>
      <c r="O84" s="44"/>
      <c r="P84" s="44"/>
      <c r="Q84" s="45"/>
      <c r="R84" s="46"/>
      <c r="S84" s="40"/>
      <c r="T84" s="41"/>
      <c r="U84" s="42"/>
      <c r="V84" s="43"/>
      <c r="W84" s="44"/>
      <c r="X84" s="44"/>
      <c r="Y84" s="44"/>
      <c r="Z84" s="45"/>
      <c r="AA84" s="46"/>
      <c r="AB84" s="40"/>
      <c r="AC84" s="41"/>
      <c r="AD84" s="42"/>
      <c r="AE84" s="43"/>
      <c r="AF84" s="44"/>
      <c r="AG84" s="44"/>
      <c r="AH84" s="44"/>
      <c r="AI84" s="45"/>
      <c r="AJ84" s="46"/>
      <c r="AK84" s="40"/>
      <c r="AL84" s="41"/>
      <c r="AM84" s="42"/>
      <c r="AN84" s="43"/>
      <c r="AO84" s="44"/>
      <c r="AP84" s="44"/>
      <c r="AQ84" s="44"/>
      <c r="AR84" s="45"/>
      <c r="AS84" s="46"/>
      <c r="AT84" s="40"/>
      <c r="AU84" s="41"/>
      <c r="AV84" s="42"/>
      <c r="AW84" s="43"/>
      <c r="AX84" s="44"/>
      <c r="AY84" s="44"/>
      <c r="AZ84" s="44"/>
      <c r="BA84" s="45"/>
      <c r="BB84" s="46"/>
      <c r="BC84" s="40"/>
      <c r="BD84" s="41"/>
      <c r="BE84" s="42"/>
      <c r="BF84" s="43"/>
      <c r="BG84" s="44"/>
      <c r="BH84" s="44"/>
      <c r="BI84" s="44"/>
      <c r="BJ84" s="45"/>
      <c r="BK84" s="46"/>
      <c r="BL84" s="40"/>
      <c r="BM84" s="41"/>
      <c r="BN84" s="42"/>
      <c r="BO84" s="43"/>
      <c r="BP84" s="44"/>
      <c r="BQ84" s="44"/>
      <c r="BR84" s="44"/>
      <c r="BS84" s="45"/>
      <c r="BT84" s="46"/>
      <c r="BU84" s="40"/>
      <c r="BV84" s="41"/>
      <c r="BW84" s="42"/>
      <c r="BX84" s="43"/>
      <c r="BY84" s="44"/>
      <c r="BZ84" s="44"/>
      <c r="CA84" s="44"/>
      <c r="CB84" s="45"/>
      <c r="CC84" s="46"/>
      <c r="CD84" s="40"/>
      <c r="CE84" s="41"/>
      <c r="CF84" s="42"/>
      <c r="CG84" s="43"/>
      <c r="CH84" s="44"/>
      <c r="CI84" s="44"/>
      <c r="CJ84" s="44"/>
      <c r="CK84" s="45"/>
      <c r="CL84" s="46"/>
      <c r="CM84" s="40"/>
      <c r="CN84" s="41"/>
      <c r="CO84" s="42"/>
      <c r="CP84" s="43"/>
      <c r="CQ84" s="44"/>
      <c r="CR84" s="44"/>
      <c r="CS84" s="44"/>
      <c r="CT84" s="45"/>
      <c r="CU84" s="46"/>
      <c r="CV84" s="40"/>
      <c r="CW84" s="41"/>
      <c r="CX84" s="42"/>
      <c r="CY84" s="43"/>
      <c r="CZ84" s="44"/>
      <c r="DA84" s="44"/>
      <c r="DB84" s="44"/>
      <c r="DC84" s="45"/>
      <c r="DD84" s="46"/>
      <c r="DE84" s="40"/>
      <c r="DF84" s="41"/>
      <c r="DG84" s="42"/>
      <c r="DH84" s="43"/>
      <c r="DI84" s="44"/>
      <c r="DJ84" s="44"/>
      <c r="DK84" s="44"/>
      <c r="DL84" s="45"/>
      <c r="DM84" s="46"/>
      <c r="DN84" s="40"/>
      <c r="DO84" s="41"/>
      <c r="DP84" s="42"/>
      <c r="DQ84" s="43"/>
      <c r="DR84" s="44"/>
      <c r="DS84" s="44"/>
      <c r="DT84" s="44"/>
      <c r="DU84" s="45"/>
      <c r="DV84" s="46"/>
      <c r="DW84" s="40"/>
      <c r="DX84" s="41"/>
      <c r="DY84" s="42"/>
      <c r="DZ84" s="43"/>
      <c r="EA84" s="44"/>
      <c r="EB84" s="44"/>
      <c r="EC84" s="44"/>
      <c r="ED84" s="45"/>
      <c r="EE84" s="46"/>
      <c r="EF84" s="40"/>
      <c r="EG84" s="41"/>
      <c r="EH84" s="42"/>
      <c r="EI84" s="43"/>
      <c r="EJ84" s="44"/>
      <c r="EK84" s="44"/>
      <c r="EL84" s="44"/>
      <c r="EM84" s="45"/>
      <c r="EN84" s="46"/>
      <c r="EO84" s="40"/>
      <c r="EP84" s="41"/>
      <c r="EQ84" s="42"/>
      <c r="ER84" s="43"/>
      <c r="ES84" s="44"/>
      <c r="ET84" s="44"/>
      <c r="EU84" s="44"/>
      <c r="EV84" s="45"/>
      <c r="EW84" s="46"/>
      <c r="EX84" s="40"/>
      <c r="EY84" s="41"/>
      <c r="EZ84" s="42"/>
      <c r="FA84" s="43"/>
      <c r="FB84" s="44"/>
      <c r="FC84" s="44"/>
      <c r="FD84" s="44"/>
      <c r="FE84" s="45"/>
      <c r="FF84" s="46"/>
      <c r="FG84" s="40"/>
      <c r="FH84" s="41"/>
      <c r="FI84" s="42"/>
      <c r="FJ84" s="43"/>
      <c r="FK84" s="44"/>
      <c r="FL84" s="44"/>
      <c r="FM84" s="44"/>
      <c r="FN84" s="45"/>
      <c r="FO84" s="46"/>
      <c r="FP84" s="40"/>
      <c r="FQ84" s="41"/>
      <c r="FR84" s="42"/>
      <c r="FS84" s="43"/>
      <c r="FT84" s="44"/>
      <c r="FU84" s="44"/>
      <c r="FV84" s="44"/>
      <c r="FW84" s="45"/>
      <c r="FX84" s="46"/>
      <c r="FY84" s="40"/>
      <c r="FZ84" s="41"/>
      <c r="GA84" s="42"/>
      <c r="GB84" s="43"/>
      <c r="GC84" s="44"/>
      <c r="GD84" s="44"/>
      <c r="GE84" s="44"/>
      <c r="GF84" s="45"/>
      <c r="GG84" s="46"/>
      <c r="GH84" s="40"/>
      <c r="GI84" s="41"/>
      <c r="GJ84" s="42"/>
      <c r="GK84" s="43"/>
      <c r="GL84" s="44"/>
      <c r="GM84" s="44"/>
      <c r="GN84" s="44"/>
      <c r="GO84" s="45"/>
      <c r="GP84" s="46"/>
      <c r="GQ84" s="40"/>
      <c r="GR84" s="41"/>
      <c r="GS84" s="42"/>
      <c r="GT84" s="43"/>
      <c r="GU84" s="44"/>
      <c r="GV84" s="44"/>
      <c r="GW84" s="44"/>
      <c r="GX84" s="45"/>
      <c r="GY84" s="46"/>
      <c r="GZ84" s="40"/>
      <c r="HA84" s="41"/>
      <c r="HB84" s="42"/>
      <c r="HC84" s="43"/>
      <c r="HD84" s="44"/>
      <c r="HE84" s="44"/>
      <c r="HF84" s="44"/>
      <c r="HG84" s="45"/>
      <c r="HH84" s="46"/>
      <c r="HI84" s="40"/>
      <c r="HJ84" s="41"/>
      <c r="HK84" s="42"/>
      <c r="HL84" s="43"/>
      <c r="HM84" s="44"/>
      <c r="HN84" s="44"/>
      <c r="HO84" s="44"/>
      <c r="HP84" s="45"/>
      <c r="HQ84" s="46"/>
      <c r="HR84" s="40"/>
      <c r="HS84" s="41"/>
      <c r="HT84" s="42"/>
      <c r="HU84" s="43"/>
      <c r="HV84" s="44"/>
      <c r="HW84" s="44"/>
      <c r="HX84" s="44"/>
      <c r="HY84" s="45"/>
      <c r="HZ84" s="46"/>
      <c r="IA84" s="40"/>
      <c r="IB84" s="41"/>
      <c r="IC84" s="42"/>
      <c r="ID84" s="43"/>
      <c r="IE84" s="44"/>
      <c r="IF84" s="44"/>
      <c r="IG84" s="44"/>
      <c r="IH84" s="45"/>
      <c r="II84" s="46"/>
      <c r="IJ84" s="40"/>
      <c r="IK84" s="41"/>
      <c r="IL84" s="42"/>
      <c r="IM84" s="43"/>
      <c r="IN84" s="44"/>
      <c r="IO84" s="44"/>
      <c r="IP84" s="44"/>
      <c r="IQ84" s="45"/>
      <c r="IR84" s="46"/>
      <c r="IS84" s="40"/>
      <c r="IT84" s="41"/>
      <c r="IU84" s="42"/>
      <c r="IV84" s="43"/>
    </row>
    <row r="85" spans="1:256" s="30" customFormat="1">
      <c r="A85" s="146"/>
      <c r="B85" s="73"/>
      <c r="C85" s="148"/>
      <c r="D85" s="73"/>
      <c r="E85" s="149"/>
      <c r="F85" s="149"/>
      <c r="G85" s="149"/>
      <c r="H85" s="149"/>
      <c r="I85" s="153"/>
    </row>
    <row r="86" spans="1:256" s="30" customFormat="1">
      <c r="A86" s="146"/>
      <c r="B86" s="149"/>
      <c r="C86" s="148"/>
      <c r="D86" s="150"/>
      <c r="E86" s="150"/>
      <c r="F86" s="150"/>
      <c r="G86" s="150"/>
      <c r="H86" s="150"/>
      <c r="I86" s="172"/>
    </row>
    <row r="87" spans="1:256" s="49" customFormat="1" ht="17" customHeight="1">
      <c r="A87" s="561" t="s">
        <v>10</v>
      </c>
      <c r="B87" s="561"/>
      <c r="C87" s="561"/>
      <c r="D87" s="561"/>
      <c r="E87" s="379">
        <f>SUM(E70:E86)</f>
        <v>4019.51</v>
      </c>
      <c r="F87" s="379">
        <f>SUM(F70:F86)</f>
        <v>677.49</v>
      </c>
      <c r="G87" s="379">
        <f>SUM(G70:G86)</f>
        <v>4697</v>
      </c>
      <c r="H87" s="379"/>
      <c r="I87" s="342"/>
    </row>
    <row r="88" spans="1:256" s="30" customFormat="1">
      <c r="A88" s="552" t="s">
        <v>884</v>
      </c>
      <c r="B88" s="562"/>
      <c r="C88" s="562"/>
      <c r="D88" s="562"/>
      <c r="E88" s="562"/>
      <c r="F88" s="562"/>
      <c r="G88" s="562"/>
      <c r="H88" s="562"/>
      <c r="I88" s="563"/>
    </row>
    <row r="89" spans="1:256" s="49" customFormat="1">
      <c r="A89" s="222" t="s">
        <v>1029</v>
      </c>
      <c r="B89" s="88" t="s">
        <v>1030</v>
      </c>
      <c r="C89" s="223" t="s">
        <v>215</v>
      </c>
      <c r="D89" s="224" t="s">
        <v>793</v>
      </c>
      <c r="E89" s="225">
        <v>382.67</v>
      </c>
      <c r="F89" s="225">
        <v>76.53</v>
      </c>
      <c r="G89" s="226">
        <f>E89+F89</f>
        <v>459.20000000000005</v>
      </c>
      <c r="H89" s="227" t="s">
        <v>39</v>
      </c>
      <c r="I89" s="228" t="s">
        <v>1031</v>
      </c>
    </row>
    <row r="90" spans="1:256" s="49" customFormat="1">
      <c r="A90" s="155" t="s">
        <v>1054</v>
      </c>
      <c r="B90" s="396" t="s">
        <v>1055</v>
      </c>
      <c r="C90" s="96" t="s">
        <v>688</v>
      </c>
      <c r="D90" s="97" t="s">
        <v>243</v>
      </c>
      <c r="E90" s="98">
        <v>180</v>
      </c>
      <c r="F90" s="98">
        <v>36</v>
      </c>
      <c r="G90" s="296">
        <f>E90+F90</f>
        <v>216</v>
      </c>
      <c r="H90" s="99" t="s">
        <v>39</v>
      </c>
      <c r="I90" s="157" t="s">
        <v>1056</v>
      </c>
    </row>
    <row r="91" spans="1:256" s="49" customFormat="1">
      <c r="A91" s="222" t="s">
        <v>811</v>
      </c>
      <c r="B91" s="112">
        <v>143001037</v>
      </c>
      <c r="C91" s="223" t="s">
        <v>1106</v>
      </c>
      <c r="D91" s="224" t="s">
        <v>1107</v>
      </c>
      <c r="E91" s="225">
        <v>1123.99</v>
      </c>
      <c r="F91" s="225">
        <v>224.8</v>
      </c>
      <c r="G91" s="226">
        <f>E91+F91</f>
        <v>1348.79</v>
      </c>
      <c r="H91" s="227" t="s">
        <v>39</v>
      </c>
      <c r="I91" s="228" t="s">
        <v>1108</v>
      </c>
    </row>
    <row r="92" spans="1:256" s="49" customFormat="1">
      <c r="A92" s="155" t="s">
        <v>1024</v>
      </c>
      <c r="B92" s="289" t="s">
        <v>1247</v>
      </c>
      <c r="C92" s="96" t="s">
        <v>1248</v>
      </c>
      <c r="D92" s="97" t="s">
        <v>1107</v>
      </c>
      <c r="E92" s="98">
        <v>1092.8900000000001</v>
      </c>
      <c r="F92" s="98">
        <v>204.58</v>
      </c>
      <c r="G92" s="296">
        <f>E92+F92</f>
        <v>1297.47</v>
      </c>
      <c r="H92" s="99" t="s">
        <v>39</v>
      </c>
      <c r="I92" s="157" t="s">
        <v>1249</v>
      </c>
    </row>
    <row r="93" spans="1:256" s="49" customFormat="1" ht="16">
      <c r="A93" s="222" t="s">
        <v>1071</v>
      </c>
      <c r="B93" s="380"/>
      <c r="C93" s="223" t="s">
        <v>1151</v>
      </c>
      <c r="D93" s="224" t="s">
        <v>243</v>
      </c>
      <c r="E93" s="225">
        <v>1194.94</v>
      </c>
      <c r="F93" s="225">
        <v>159.62</v>
      </c>
      <c r="G93" s="226">
        <f>E93+F93</f>
        <v>1354.56</v>
      </c>
      <c r="H93" s="227" t="s">
        <v>39</v>
      </c>
      <c r="I93" s="228" t="s">
        <v>1150</v>
      </c>
    </row>
    <row r="94" spans="1:256" s="30" customFormat="1">
      <c r="A94" s="146"/>
      <c r="B94" s="73"/>
      <c r="C94" s="148"/>
      <c r="D94" s="149"/>
      <c r="E94" s="150"/>
      <c r="F94" s="150"/>
      <c r="G94" s="151"/>
      <c r="H94" s="152"/>
      <c r="I94" s="153"/>
    </row>
    <row r="95" spans="1:256" s="30" customFormat="1" ht="16">
      <c r="A95" s="146"/>
      <c r="B95" s="78"/>
      <c r="C95" s="148"/>
      <c r="D95" s="149"/>
      <c r="E95" s="150"/>
      <c r="F95" s="150"/>
      <c r="G95" s="151"/>
      <c r="H95" s="152"/>
      <c r="I95" s="153"/>
    </row>
    <row r="96" spans="1:256" s="30" customFormat="1">
      <c r="A96" s="146"/>
      <c r="B96" s="100"/>
      <c r="C96" s="148"/>
      <c r="D96" s="149"/>
      <c r="E96" s="150"/>
      <c r="F96" s="150"/>
      <c r="G96" s="151"/>
      <c r="H96" s="152"/>
      <c r="I96" s="153"/>
    </row>
    <row r="97" spans="1:9" s="30" customFormat="1">
      <c r="A97" s="146"/>
      <c r="B97" s="137"/>
      <c r="C97" s="148"/>
      <c r="D97" s="149"/>
      <c r="E97" s="150"/>
      <c r="F97" s="150"/>
      <c r="G97" s="151"/>
      <c r="H97" s="152"/>
      <c r="I97" s="153"/>
    </row>
    <row r="98" spans="1:9" s="30" customFormat="1" ht="15" customHeight="1">
      <c r="A98" s="146"/>
      <c r="B98" s="73"/>
      <c r="C98" s="148"/>
      <c r="D98" s="56"/>
      <c r="E98" s="72"/>
      <c r="F98" s="72"/>
      <c r="G98" s="72"/>
      <c r="H98" s="161"/>
      <c r="I98" s="153"/>
    </row>
    <row r="99" spans="1:9" s="30" customFormat="1">
      <c r="A99" s="180"/>
      <c r="B99" s="73"/>
      <c r="C99" s="181"/>
      <c r="D99" s="57"/>
      <c r="E99" s="81"/>
      <c r="F99" s="81"/>
      <c r="G99" s="81"/>
      <c r="H99" s="164"/>
      <c r="I99" s="182"/>
    </row>
    <row r="100" spans="1:9" s="30" customFormat="1">
      <c r="A100" s="74"/>
      <c r="B100" s="73"/>
      <c r="C100" s="58"/>
      <c r="D100" s="56"/>
      <c r="E100" s="72"/>
      <c r="F100" s="72"/>
      <c r="G100" s="72"/>
      <c r="H100" s="161"/>
      <c r="I100" s="183"/>
    </row>
    <row r="101" spans="1:9" s="30" customFormat="1" ht="15" customHeight="1">
      <c r="A101" s="74"/>
      <c r="B101" s="73"/>
      <c r="C101" s="58"/>
      <c r="D101" s="56"/>
      <c r="E101" s="72"/>
      <c r="F101" s="72"/>
      <c r="G101" s="72"/>
      <c r="H101" s="161"/>
      <c r="I101" s="153"/>
    </row>
    <row r="102" spans="1:9" s="30" customFormat="1">
      <c r="A102" s="184"/>
      <c r="B102" s="73"/>
      <c r="C102" s="160"/>
      <c r="D102" s="185"/>
      <c r="E102" s="186"/>
      <c r="F102" s="186"/>
      <c r="G102" s="187"/>
      <c r="H102" s="188"/>
      <c r="I102" s="189"/>
    </row>
    <row r="103" spans="1:9" s="30" customFormat="1">
      <c r="A103" s="184"/>
      <c r="B103" s="190"/>
      <c r="C103" s="160"/>
      <c r="D103" s="185"/>
      <c r="E103" s="186"/>
      <c r="F103" s="186"/>
      <c r="G103" s="187"/>
      <c r="H103" s="188"/>
      <c r="I103" s="189"/>
    </row>
    <row r="104" spans="1:9" s="30" customFormat="1">
      <c r="A104" s="184"/>
      <c r="B104" s="73"/>
      <c r="C104" s="160"/>
      <c r="D104" s="185"/>
      <c r="E104" s="186"/>
      <c r="F104" s="186"/>
      <c r="G104" s="187"/>
      <c r="H104" s="188"/>
      <c r="I104" s="189"/>
    </row>
    <row r="105" spans="1:9" s="30" customFormat="1">
      <c r="A105" s="184"/>
      <c r="B105" s="190"/>
      <c r="C105" s="160"/>
      <c r="D105" s="185"/>
      <c r="E105" s="186"/>
      <c r="F105" s="186"/>
      <c r="G105" s="187"/>
      <c r="H105" s="188"/>
      <c r="I105" s="189"/>
    </row>
    <row r="106" spans="1:9" s="49" customFormat="1" ht="17" customHeight="1">
      <c r="A106" s="559" t="s">
        <v>10</v>
      </c>
      <c r="B106" s="559"/>
      <c r="C106" s="559"/>
      <c r="D106" s="560"/>
      <c r="E106" s="338">
        <f>SUM(E89:E105)</f>
        <v>3974.4900000000002</v>
      </c>
      <c r="F106" s="338">
        <f>SUM(F89:F105)</f>
        <v>701.53000000000009</v>
      </c>
      <c r="G106" s="338">
        <f>SUM(G89:G104)</f>
        <v>4676.0200000000004</v>
      </c>
      <c r="H106" s="341"/>
      <c r="I106" s="339"/>
    </row>
    <row r="107" spans="1:9" s="30" customFormat="1">
      <c r="A107" s="552" t="s">
        <v>885</v>
      </c>
      <c r="B107" s="552"/>
      <c r="C107" s="552"/>
      <c r="D107" s="552"/>
      <c r="E107" s="552"/>
      <c r="F107" s="552"/>
      <c r="G107" s="552"/>
      <c r="H107" s="552"/>
      <c r="I107" s="553"/>
    </row>
    <row r="108" spans="1:9" s="49" customFormat="1">
      <c r="A108" s="381" t="s">
        <v>1044</v>
      </c>
      <c r="B108" s="136" t="s">
        <v>1166</v>
      </c>
      <c r="C108" s="112" t="s">
        <v>215</v>
      </c>
      <c r="D108" s="113" t="s">
        <v>243</v>
      </c>
      <c r="E108" s="114">
        <v>382.67</v>
      </c>
      <c r="F108" s="114">
        <v>76.53</v>
      </c>
      <c r="G108" s="115">
        <f>E108+F108</f>
        <v>459.20000000000005</v>
      </c>
      <c r="H108" s="116" t="s">
        <v>39</v>
      </c>
      <c r="I108" s="374" t="s">
        <v>937</v>
      </c>
    </row>
    <row r="109" spans="1:9" s="49" customFormat="1">
      <c r="A109" s="400" t="s">
        <v>1214</v>
      </c>
      <c r="B109" s="265" t="s">
        <v>1215</v>
      </c>
      <c r="C109" s="237" t="s">
        <v>688</v>
      </c>
      <c r="D109" s="267" t="s">
        <v>243</v>
      </c>
      <c r="E109" s="240">
        <v>180</v>
      </c>
      <c r="F109" s="240">
        <v>36</v>
      </c>
      <c r="G109" s="268">
        <f>E109+F109</f>
        <v>216</v>
      </c>
      <c r="H109" s="239" t="s">
        <v>39</v>
      </c>
      <c r="I109" s="241" t="s">
        <v>1216</v>
      </c>
    </row>
    <row r="110" spans="1:9" s="49" customFormat="1">
      <c r="A110" s="250" t="s">
        <v>1290</v>
      </c>
      <c r="B110" s="251" t="s">
        <v>1291</v>
      </c>
      <c r="C110" s="252" t="s">
        <v>1292</v>
      </c>
      <c r="D110" s="253" t="s">
        <v>243</v>
      </c>
      <c r="E110" s="254">
        <v>1092.8900000000001</v>
      </c>
      <c r="F110" s="254">
        <v>204.58</v>
      </c>
      <c r="G110" s="255">
        <v>1297.47</v>
      </c>
      <c r="H110" s="256" t="s">
        <v>39</v>
      </c>
      <c r="I110" s="257" t="s">
        <v>937</v>
      </c>
    </row>
    <row r="111" spans="1:9" s="49" customFormat="1">
      <c r="A111" s="381" t="s">
        <v>1066</v>
      </c>
      <c r="B111" s="136"/>
      <c r="C111" s="112" t="s">
        <v>1293</v>
      </c>
      <c r="D111" s="113" t="s">
        <v>243</v>
      </c>
      <c r="E111" s="114">
        <v>260.31</v>
      </c>
      <c r="F111" s="114">
        <v>52.05</v>
      </c>
      <c r="G111" s="115">
        <f>E111+F111</f>
        <v>312.36</v>
      </c>
      <c r="H111" s="116" t="s">
        <v>39</v>
      </c>
      <c r="I111" s="374" t="s">
        <v>1294</v>
      </c>
    </row>
    <row r="112" spans="1:9" s="30" customFormat="1">
      <c r="A112" s="84"/>
      <c r="B112" s="58"/>
      <c r="C112" s="58"/>
      <c r="D112" s="76"/>
      <c r="E112" s="72"/>
      <c r="F112" s="72"/>
      <c r="G112" s="60"/>
      <c r="H112" s="56"/>
      <c r="I112" s="59"/>
    </row>
    <row r="113" spans="1:9" s="30" customFormat="1">
      <c r="A113" s="84"/>
      <c r="B113" s="58"/>
      <c r="C113" s="58"/>
      <c r="D113" s="76"/>
      <c r="E113" s="72"/>
      <c r="F113" s="72"/>
      <c r="G113" s="60"/>
      <c r="H113" s="56"/>
      <c r="I113" s="59"/>
    </row>
    <row r="114" spans="1:9" s="30" customFormat="1">
      <c r="A114" s="84"/>
      <c r="B114" s="58"/>
      <c r="C114" s="58"/>
      <c r="D114" s="76"/>
      <c r="E114" s="72"/>
      <c r="F114" s="72"/>
      <c r="G114" s="60"/>
      <c r="H114" s="56"/>
      <c r="I114" s="59"/>
    </row>
    <row r="115" spans="1:9" s="30" customFormat="1">
      <c r="A115" s="84"/>
      <c r="B115" s="85"/>
      <c r="C115" s="58"/>
      <c r="D115" s="76"/>
      <c r="E115" s="72"/>
      <c r="F115" s="72"/>
      <c r="G115" s="60"/>
      <c r="H115" s="56"/>
      <c r="I115" s="59"/>
    </row>
    <row r="116" spans="1:9" s="30" customFormat="1">
      <c r="A116" s="84"/>
      <c r="B116" s="85"/>
      <c r="C116" s="58"/>
      <c r="D116" s="76"/>
      <c r="E116" s="72"/>
      <c r="F116" s="72"/>
      <c r="G116" s="60"/>
      <c r="H116" s="56"/>
      <c r="I116" s="59"/>
    </row>
    <row r="117" spans="1:9" s="30" customFormat="1">
      <c r="A117" s="84"/>
      <c r="B117" s="85"/>
      <c r="C117" s="58"/>
      <c r="D117" s="76"/>
      <c r="E117" s="72"/>
      <c r="F117" s="72"/>
      <c r="G117" s="60"/>
      <c r="H117" s="56"/>
      <c r="I117" s="59"/>
    </row>
    <row r="118" spans="1:9" s="30" customFormat="1">
      <c r="A118" s="84"/>
      <c r="B118" s="85"/>
      <c r="C118" s="58"/>
      <c r="D118" s="76"/>
      <c r="E118" s="72"/>
      <c r="F118" s="72"/>
      <c r="G118" s="60"/>
      <c r="H118" s="56"/>
      <c r="I118" s="59"/>
    </row>
    <row r="119" spans="1:9" s="30" customFormat="1">
      <c r="A119" s="84"/>
      <c r="B119" s="85"/>
      <c r="C119" s="58"/>
      <c r="D119" s="76"/>
      <c r="E119" s="72"/>
      <c r="F119" s="72"/>
      <c r="G119" s="60"/>
      <c r="H119" s="56"/>
      <c r="I119" s="59"/>
    </row>
    <row r="120" spans="1:9" s="30" customFormat="1">
      <c r="A120" s="84"/>
      <c r="B120" s="85"/>
      <c r="C120" s="58"/>
      <c r="D120" s="76"/>
      <c r="E120" s="72"/>
      <c r="F120" s="72"/>
      <c r="G120" s="60"/>
      <c r="H120" s="56"/>
      <c r="I120" s="59"/>
    </row>
    <row r="121" spans="1:9" s="30" customFormat="1">
      <c r="A121" s="193"/>
      <c r="B121" s="194"/>
      <c r="C121" s="195"/>
      <c r="D121" s="80"/>
      <c r="E121" s="81"/>
      <c r="F121" s="81"/>
      <c r="G121" s="62"/>
      <c r="H121" s="57"/>
      <c r="I121" s="83"/>
    </row>
    <row r="122" spans="1:9" s="30" customFormat="1">
      <c r="A122" s="193"/>
      <c r="B122" s="194"/>
      <c r="C122" s="195"/>
      <c r="D122" s="80"/>
      <c r="E122" s="81"/>
      <c r="F122" s="81"/>
      <c r="G122" s="62"/>
      <c r="H122" s="57"/>
      <c r="I122" s="83"/>
    </row>
    <row r="123" spans="1:9" s="30" customFormat="1">
      <c r="A123" s="193"/>
      <c r="B123" s="85"/>
      <c r="C123" s="195"/>
      <c r="D123" s="80"/>
      <c r="E123" s="81"/>
      <c r="F123" s="81"/>
      <c r="G123" s="62"/>
      <c r="H123" s="57"/>
      <c r="I123" s="83"/>
    </row>
    <row r="124" spans="1:9" s="30" customFormat="1">
      <c r="A124" s="193"/>
      <c r="B124" s="86"/>
      <c r="C124" s="195"/>
      <c r="D124" s="80"/>
      <c r="E124" s="81"/>
      <c r="F124" s="81"/>
      <c r="G124" s="62"/>
      <c r="H124" s="57"/>
      <c r="I124" s="83"/>
    </row>
    <row r="125" spans="1:9" s="30" customFormat="1">
      <c r="A125" s="193"/>
      <c r="B125" s="195"/>
      <c r="C125" s="195"/>
      <c r="D125" s="80"/>
      <c r="E125" s="81"/>
      <c r="F125" s="81"/>
      <c r="G125" s="62"/>
      <c r="H125" s="57"/>
      <c r="I125" s="83"/>
    </row>
    <row r="126" spans="1:9" s="30" customFormat="1">
      <c r="A126" s="193"/>
      <c r="B126" s="85"/>
      <c r="C126" s="195"/>
      <c r="D126" s="80"/>
      <c r="E126" s="81"/>
      <c r="F126" s="81"/>
      <c r="G126" s="62"/>
      <c r="H126" s="57"/>
      <c r="I126" s="83"/>
    </row>
    <row r="127" spans="1:9" s="30" customFormat="1" ht="16">
      <c r="A127" s="193"/>
      <c r="B127" s="78"/>
      <c r="C127" s="195"/>
      <c r="D127" s="80"/>
      <c r="E127" s="81"/>
      <c r="F127" s="81"/>
      <c r="G127" s="62"/>
      <c r="H127" s="57"/>
      <c r="I127" s="83"/>
    </row>
    <row r="128" spans="1:9" s="30" customFormat="1">
      <c r="A128" s="193"/>
      <c r="B128" s="85"/>
      <c r="C128" s="195"/>
      <c r="D128" s="80"/>
      <c r="E128" s="81"/>
      <c r="F128" s="81"/>
      <c r="G128" s="62"/>
      <c r="H128" s="57"/>
      <c r="I128" s="83"/>
    </row>
    <row r="129" spans="1:9" s="30" customFormat="1" ht="16">
      <c r="A129" s="193"/>
      <c r="B129" s="79"/>
      <c r="C129" s="195"/>
      <c r="D129" s="80"/>
      <c r="E129" s="81"/>
      <c r="F129" s="81"/>
      <c r="G129" s="62"/>
      <c r="H129" s="57"/>
      <c r="I129" s="83"/>
    </row>
    <row r="130" spans="1:9" s="30" customFormat="1">
      <c r="A130" s="193"/>
      <c r="B130" s="85"/>
      <c r="C130" s="195"/>
      <c r="D130" s="80"/>
      <c r="E130" s="81"/>
      <c r="F130" s="81"/>
      <c r="G130" s="62"/>
      <c r="H130" s="57"/>
      <c r="I130" s="83"/>
    </row>
    <row r="131" spans="1:9" s="30" customFormat="1" ht="16">
      <c r="A131" s="193"/>
      <c r="B131" s="79"/>
      <c r="C131" s="195"/>
      <c r="D131" s="80"/>
      <c r="E131" s="81"/>
      <c r="F131" s="81"/>
      <c r="G131" s="62"/>
      <c r="H131" s="57"/>
      <c r="I131" s="83"/>
    </row>
    <row r="132" spans="1:9" s="30" customFormat="1" ht="17" customHeight="1">
      <c r="A132" s="554" t="s">
        <v>10</v>
      </c>
      <c r="B132" s="555"/>
      <c r="C132" s="555"/>
      <c r="D132" s="556"/>
      <c r="E132" s="335">
        <f>SUM(E108:E131)</f>
        <v>1915.8700000000001</v>
      </c>
      <c r="F132" s="335">
        <f>SUM(F108:F120)</f>
        <v>369.16</v>
      </c>
      <c r="G132" s="335">
        <f>SUM(G108:G120)</f>
        <v>2285.0300000000002</v>
      </c>
      <c r="H132" s="340"/>
      <c r="I132" s="336"/>
    </row>
    <row r="133" spans="1:9" s="30" customFormat="1">
      <c r="A133" s="552" t="s">
        <v>886</v>
      </c>
      <c r="B133" s="552"/>
      <c r="C133" s="552"/>
      <c r="D133" s="552"/>
      <c r="E133" s="552"/>
      <c r="F133" s="552"/>
      <c r="G133" s="552"/>
      <c r="H133" s="552"/>
      <c r="I133" s="553"/>
    </row>
    <row r="134" spans="1:9" s="49" customFormat="1">
      <c r="A134" s="120" t="s">
        <v>1258</v>
      </c>
      <c r="B134" s="121" t="s">
        <v>1259</v>
      </c>
      <c r="C134" s="122" t="s">
        <v>215</v>
      </c>
      <c r="D134" s="123" t="s">
        <v>243</v>
      </c>
      <c r="E134" s="124">
        <v>382.67</v>
      </c>
      <c r="F134" s="124">
        <v>76.53</v>
      </c>
      <c r="G134" s="115">
        <f>E134+F134</f>
        <v>459.20000000000005</v>
      </c>
      <c r="H134" s="125" t="s">
        <v>1375</v>
      </c>
      <c r="I134" s="126" t="s">
        <v>40</v>
      </c>
    </row>
    <row r="135" spans="1:9" s="49" customFormat="1">
      <c r="A135" s="266" t="s">
        <v>1304</v>
      </c>
      <c r="B135" s="265" t="s">
        <v>1305</v>
      </c>
      <c r="C135" s="237" t="s">
        <v>1306</v>
      </c>
      <c r="D135" s="267" t="s">
        <v>243</v>
      </c>
      <c r="E135" s="240">
        <v>180</v>
      </c>
      <c r="F135" s="240">
        <v>36</v>
      </c>
      <c r="G135" s="268">
        <f>E135+F135</f>
        <v>216</v>
      </c>
      <c r="H135" s="239" t="s">
        <v>39</v>
      </c>
      <c r="I135" s="269" t="s">
        <v>1315</v>
      </c>
    </row>
    <row r="136" spans="1:9" s="49" customFormat="1">
      <c r="A136" s="111" t="s">
        <v>1177</v>
      </c>
      <c r="B136" s="219">
        <v>143001394</v>
      </c>
      <c r="C136" s="112" t="s">
        <v>1106</v>
      </c>
      <c r="D136" s="113" t="s">
        <v>40</v>
      </c>
      <c r="E136" s="114">
        <v>1124.05</v>
      </c>
      <c r="F136" s="114">
        <f>E136*0.2</f>
        <v>224.81</v>
      </c>
      <c r="G136" s="115">
        <f>E136+F136</f>
        <v>1348.86</v>
      </c>
      <c r="H136" s="116" t="s">
        <v>39</v>
      </c>
      <c r="I136" s="117" t="s">
        <v>1309</v>
      </c>
    </row>
    <row r="137" spans="1:9" s="49" customFormat="1">
      <c r="A137" s="111" t="s">
        <v>1136</v>
      </c>
      <c r="B137" s="377" t="s">
        <v>1363</v>
      </c>
      <c r="C137" s="112" t="s">
        <v>1364</v>
      </c>
      <c r="D137" s="113" t="s">
        <v>243</v>
      </c>
      <c r="E137" s="114">
        <v>523.9</v>
      </c>
      <c r="F137" s="114">
        <v>0</v>
      </c>
      <c r="G137" s="115">
        <f>E137+F137</f>
        <v>523.9</v>
      </c>
      <c r="H137" s="116" t="s">
        <v>39</v>
      </c>
      <c r="I137" s="117" t="s">
        <v>1365</v>
      </c>
    </row>
    <row r="138" spans="1:9" s="49" customFormat="1">
      <c r="A138" s="266" t="s">
        <v>1382</v>
      </c>
      <c r="B138" s="438">
        <v>755000397535</v>
      </c>
      <c r="C138" s="237" t="s">
        <v>1248</v>
      </c>
      <c r="D138" s="267" t="s">
        <v>243</v>
      </c>
      <c r="E138" s="240">
        <v>1022.89</v>
      </c>
      <c r="F138" s="240">
        <v>204.58</v>
      </c>
      <c r="G138" s="268">
        <v>1297.47</v>
      </c>
      <c r="H138" s="239" t="s">
        <v>39</v>
      </c>
      <c r="I138" s="269" t="s">
        <v>1394</v>
      </c>
    </row>
    <row r="139" spans="1:9" s="30" customFormat="1">
      <c r="A139" s="74"/>
      <c r="B139" s="58"/>
      <c r="C139" s="58"/>
      <c r="D139" s="76"/>
      <c r="E139" s="72"/>
      <c r="F139" s="72"/>
      <c r="G139" s="60"/>
      <c r="H139" s="56"/>
      <c r="I139" s="75"/>
    </row>
    <row r="140" spans="1:9" s="30" customFormat="1" ht="16">
      <c r="A140" s="74"/>
      <c r="B140" s="77"/>
      <c r="C140" s="58"/>
      <c r="D140" s="76"/>
      <c r="E140" s="72"/>
      <c r="F140" s="72"/>
      <c r="G140" s="60"/>
      <c r="H140" s="56"/>
      <c r="I140" s="75"/>
    </row>
    <row r="141" spans="1:9" s="30" customFormat="1" ht="16">
      <c r="A141" s="74"/>
      <c r="B141" s="77"/>
      <c r="C141" s="58"/>
      <c r="D141" s="76"/>
      <c r="E141" s="72"/>
      <c r="F141" s="72"/>
      <c r="G141" s="60"/>
      <c r="H141" s="56"/>
      <c r="I141" s="75"/>
    </row>
    <row r="142" spans="1:9" s="30" customFormat="1">
      <c r="A142" s="74"/>
      <c r="B142" s="85"/>
      <c r="C142" s="58"/>
      <c r="D142" s="76"/>
      <c r="E142" s="72"/>
      <c r="F142" s="72"/>
      <c r="G142" s="60"/>
      <c r="H142" s="56"/>
      <c r="I142" s="75"/>
    </row>
    <row r="143" spans="1:9" s="30" customFormat="1">
      <c r="A143" s="74"/>
      <c r="B143" s="61"/>
      <c r="C143" s="58"/>
      <c r="D143" s="76"/>
      <c r="E143" s="72"/>
      <c r="F143" s="72"/>
      <c r="G143" s="60"/>
      <c r="H143" s="56"/>
      <c r="I143" s="75"/>
    </row>
    <row r="144" spans="1:9" s="30" customFormat="1">
      <c r="A144" s="74"/>
      <c r="B144" s="58"/>
      <c r="C144" s="58"/>
      <c r="D144" s="76"/>
      <c r="E144" s="72"/>
      <c r="F144" s="72"/>
      <c r="G144" s="60"/>
      <c r="H144" s="56"/>
      <c r="I144" s="75"/>
    </row>
    <row r="145" spans="1:9" s="30" customFormat="1" ht="15" customHeight="1">
      <c r="A145" s="74"/>
      <c r="B145" s="137"/>
      <c r="C145" s="58"/>
      <c r="D145" s="76"/>
      <c r="E145" s="72"/>
      <c r="F145" s="72"/>
      <c r="G145" s="60"/>
      <c r="H145" s="56"/>
      <c r="I145" s="75"/>
    </row>
    <row r="146" spans="1:9" s="30" customFormat="1">
      <c r="A146" s="74"/>
      <c r="B146" s="85"/>
      <c r="C146" s="58"/>
      <c r="D146" s="76"/>
      <c r="E146" s="72"/>
      <c r="F146" s="72"/>
      <c r="G146" s="60"/>
      <c r="H146" s="56"/>
      <c r="I146" s="75"/>
    </row>
    <row r="147" spans="1:9" s="30" customFormat="1" ht="17" customHeight="1">
      <c r="A147" s="555" t="s">
        <v>10</v>
      </c>
      <c r="B147" s="555"/>
      <c r="C147" s="555"/>
      <c r="D147" s="556"/>
      <c r="E147" s="335">
        <f>SUM(E134:E146)</f>
        <v>3233.5099999999998</v>
      </c>
      <c r="F147" s="335">
        <f>SUM(F134:F146)</f>
        <v>541.92000000000007</v>
      </c>
      <c r="G147" s="335">
        <f>SUM(G134:G146)</f>
        <v>3845.4300000000003</v>
      </c>
      <c r="H147" s="340"/>
      <c r="I147" s="337"/>
    </row>
    <row r="148" spans="1:9" s="30" customFormat="1">
      <c r="A148" s="552" t="s">
        <v>887</v>
      </c>
      <c r="B148" s="552"/>
      <c r="C148" s="552"/>
      <c r="D148" s="552"/>
      <c r="E148" s="552"/>
      <c r="F148" s="552"/>
      <c r="G148" s="552"/>
      <c r="H148" s="552"/>
      <c r="I148" s="553"/>
    </row>
    <row r="149" spans="1:9" s="49" customFormat="1">
      <c r="A149" s="120" t="s">
        <v>1328</v>
      </c>
      <c r="B149" s="377" t="s">
        <v>1374</v>
      </c>
      <c r="C149" s="122" t="s">
        <v>215</v>
      </c>
      <c r="D149" s="123" t="s">
        <v>243</v>
      </c>
      <c r="E149" s="114">
        <v>382.67</v>
      </c>
      <c r="F149" s="225">
        <v>76.53</v>
      </c>
      <c r="G149" s="110">
        <f>E149+F149</f>
        <v>459.20000000000005</v>
      </c>
      <c r="H149" s="125" t="s">
        <v>39</v>
      </c>
      <c r="I149" s="126" t="s">
        <v>937</v>
      </c>
    </row>
    <row r="150" spans="1:9" s="49" customFormat="1">
      <c r="A150" s="266" t="s">
        <v>1425</v>
      </c>
      <c r="B150" s="265" t="s">
        <v>1426</v>
      </c>
      <c r="C150" s="237" t="s">
        <v>688</v>
      </c>
      <c r="D150" s="267" t="s">
        <v>243</v>
      </c>
      <c r="E150" s="240">
        <v>180</v>
      </c>
      <c r="F150" s="240">
        <f>E150*0.2</f>
        <v>36</v>
      </c>
      <c r="G150" s="268">
        <f>E150+F150</f>
        <v>216</v>
      </c>
      <c r="H150" s="239" t="s">
        <v>39</v>
      </c>
      <c r="I150" s="269" t="s">
        <v>1427</v>
      </c>
    </row>
    <row r="151" spans="1:9" s="49" customFormat="1">
      <c r="A151" s="111" t="s">
        <v>1448</v>
      </c>
      <c r="B151" s="136" t="s">
        <v>1521</v>
      </c>
      <c r="C151" s="112" t="s">
        <v>1522</v>
      </c>
      <c r="D151" s="113" t="s">
        <v>1523</v>
      </c>
      <c r="E151" s="114">
        <v>2416</v>
      </c>
      <c r="F151" s="114">
        <v>0</v>
      </c>
      <c r="G151" s="115">
        <v>2416</v>
      </c>
      <c r="H151" s="116" t="s">
        <v>39</v>
      </c>
      <c r="I151" s="117" t="s">
        <v>1532</v>
      </c>
    </row>
    <row r="152" spans="1:9" s="49" customFormat="1">
      <c r="A152" s="266" t="s">
        <v>1362</v>
      </c>
      <c r="B152" s="265" t="s">
        <v>1516</v>
      </c>
      <c r="C152" s="237" t="s">
        <v>1248</v>
      </c>
      <c r="D152" s="267" t="s">
        <v>243</v>
      </c>
      <c r="E152" s="240">
        <v>1092.8900000000001</v>
      </c>
      <c r="F152" s="240">
        <v>204.58</v>
      </c>
      <c r="G152" s="268">
        <v>1297.47</v>
      </c>
      <c r="H152" s="239" t="s">
        <v>39</v>
      </c>
      <c r="I152" s="269" t="s">
        <v>1517</v>
      </c>
    </row>
    <row r="153" spans="1:9" s="49" customFormat="1">
      <c r="A153" s="111" t="s">
        <v>1357</v>
      </c>
      <c r="B153" s="112"/>
      <c r="C153" s="112" t="s">
        <v>1508</v>
      </c>
      <c r="D153" s="113" t="s">
        <v>243</v>
      </c>
      <c r="E153" s="114">
        <v>1243.9000000000001</v>
      </c>
      <c r="F153" s="114">
        <v>135.21</v>
      </c>
      <c r="G153" s="115">
        <f>F153+E153</f>
        <v>1379.1100000000001</v>
      </c>
      <c r="H153" s="116" t="s">
        <v>39</v>
      </c>
      <c r="I153" s="117" t="s">
        <v>1509</v>
      </c>
    </row>
    <row r="154" spans="1:9" s="49" customFormat="1">
      <c r="A154" s="111" t="s">
        <v>1357</v>
      </c>
      <c r="B154" s="112"/>
      <c r="C154" s="112" t="s">
        <v>1531</v>
      </c>
      <c r="D154" s="113" t="s">
        <v>243</v>
      </c>
      <c r="E154" s="114">
        <v>217.81</v>
      </c>
      <c r="F154" s="114">
        <v>42.58</v>
      </c>
      <c r="G154" s="115">
        <f>F154+E154</f>
        <v>260.39</v>
      </c>
      <c r="H154" s="116" t="s">
        <v>39</v>
      </c>
      <c r="I154" s="117" t="s">
        <v>1532</v>
      </c>
    </row>
    <row r="155" spans="1:9" s="30" customFormat="1">
      <c r="A155" s="74"/>
      <c r="B155" s="58"/>
      <c r="C155" s="58"/>
      <c r="D155" s="76"/>
      <c r="E155" s="72"/>
      <c r="F155" s="72"/>
      <c r="G155" s="60"/>
      <c r="H155" s="56"/>
      <c r="I155" s="75"/>
    </row>
    <row r="156" spans="1:9" s="30" customFormat="1">
      <c r="A156" s="74"/>
      <c r="B156" s="58"/>
      <c r="C156" s="58"/>
      <c r="D156" s="76"/>
      <c r="E156" s="72"/>
      <c r="F156" s="72"/>
      <c r="G156" s="60"/>
      <c r="H156" s="56"/>
      <c r="I156" s="75"/>
    </row>
    <row r="157" spans="1:9" s="30" customFormat="1">
      <c r="A157" s="74"/>
      <c r="B157" s="61"/>
      <c r="C157" s="58"/>
      <c r="D157" s="76"/>
      <c r="E157" s="72"/>
      <c r="F157" s="72"/>
      <c r="G157" s="60"/>
      <c r="H157" s="56"/>
      <c r="I157" s="75"/>
    </row>
    <row r="158" spans="1:9" s="30" customFormat="1">
      <c r="A158" s="74"/>
      <c r="B158" s="58"/>
      <c r="C158" s="58"/>
      <c r="D158" s="76"/>
      <c r="E158" s="72"/>
      <c r="F158" s="72"/>
      <c r="G158" s="60"/>
      <c r="H158" s="56"/>
      <c r="I158" s="75"/>
    </row>
    <row r="159" spans="1:9" s="30" customFormat="1">
      <c r="A159" s="74"/>
      <c r="B159" s="85"/>
      <c r="C159" s="58"/>
      <c r="D159" s="76"/>
      <c r="E159" s="72"/>
      <c r="F159" s="72"/>
      <c r="G159" s="60"/>
      <c r="H159" s="56"/>
      <c r="I159" s="75"/>
    </row>
    <row r="160" spans="1:9" s="30" customFormat="1">
      <c r="A160" s="74"/>
      <c r="B160" s="85"/>
      <c r="C160" s="58"/>
      <c r="D160" s="76"/>
      <c r="E160" s="72"/>
      <c r="F160" s="72"/>
      <c r="G160" s="60"/>
      <c r="H160" s="56"/>
      <c r="I160" s="75"/>
    </row>
    <row r="161" spans="1:9" s="30" customFormat="1">
      <c r="A161" s="74"/>
      <c r="B161" s="61"/>
      <c r="C161" s="58"/>
      <c r="D161" s="76"/>
      <c r="E161" s="72"/>
      <c r="F161" s="72"/>
      <c r="G161" s="60"/>
      <c r="H161" s="56"/>
      <c r="I161" s="75"/>
    </row>
    <row r="162" spans="1:9" s="30" customFormat="1">
      <c r="A162" s="74"/>
      <c r="B162" s="85"/>
      <c r="C162" s="58"/>
      <c r="D162" s="76"/>
      <c r="E162" s="72"/>
      <c r="F162" s="72"/>
      <c r="G162" s="60"/>
      <c r="H162" s="56"/>
      <c r="I162" s="75"/>
    </row>
    <row r="163" spans="1:9" s="30" customFormat="1">
      <c r="A163" s="74"/>
      <c r="B163" s="85"/>
      <c r="C163" s="58"/>
      <c r="D163" s="76"/>
      <c r="E163" s="72"/>
      <c r="F163" s="72"/>
      <c r="G163" s="60"/>
      <c r="H163" s="56"/>
      <c r="I163" s="75"/>
    </row>
    <row r="164" spans="1:9" s="30" customFormat="1" ht="17" customHeight="1">
      <c r="A164" s="557" t="s">
        <v>10</v>
      </c>
      <c r="B164" s="557"/>
      <c r="C164" s="557"/>
      <c r="D164" s="558"/>
      <c r="E164" s="343">
        <f>SUM(E149:E163)</f>
        <v>5533.2700000000013</v>
      </c>
      <c r="F164" s="343">
        <f>SUM(F149:F163)</f>
        <v>494.90000000000003</v>
      </c>
      <c r="G164" s="343">
        <f>SUM(G149:G163)</f>
        <v>6028.170000000001</v>
      </c>
      <c r="H164" s="344"/>
      <c r="I164" s="345"/>
    </row>
    <row r="165" spans="1:9" s="30" customFormat="1" ht="16">
      <c r="A165" s="78"/>
      <c r="B165" s="78"/>
      <c r="C165" s="78"/>
      <c r="D165" s="78"/>
      <c r="E165" s="78"/>
      <c r="F165" s="78"/>
      <c r="G165" s="78"/>
      <c r="H165" s="78"/>
      <c r="I165" s="82"/>
    </row>
    <row r="166" spans="1:9" s="30" customFormat="1">
      <c r="I166" s="47"/>
    </row>
    <row r="167" spans="1:9" s="30" customFormat="1">
      <c r="E167" s="48"/>
      <c r="I167" s="47"/>
    </row>
  </sheetData>
  <mergeCells count="34">
    <mergeCell ref="A164:D164"/>
    <mergeCell ref="A33:D33"/>
    <mergeCell ref="A41:D41"/>
    <mergeCell ref="A50:D50"/>
    <mergeCell ref="A68:D68"/>
    <mergeCell ref="A87:D87"/>
    <mergeCell ref="A106:D106"/>
    <mergeCell ref="A51:I51"/>
    <mergeCell ref="A69:I69"/>
    <mergeCell ref="A88:I88"/>
    <mergeCell ref="A107:I107"/>
    <mergeCell ref="A133:I133"/>
    <mergeCell ref="A148:I148"/>
    <mergeCell ref="A132:D132"/>
    <mergeCell ref="A147:D147"/>
    <mergeCell ref="A42:I42"/>
    <mergeCell ref="A5:I5"/>
    <mergeCell ref="A16:I16"/>
    <mergeCell ref="A22:I22"/>
    <mergeCell ref="A28:I28"/>
    <mergeCell ref="A34:I34"/>
    <mergeCell ref="A15:D15"/>
    <mergeCell ref="A21:D21"/>
    <mergeCell ref="A27:D27"/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11E87-6482-1649-9481-0E35C5E7C550}">
  <dimension ref="A1:P28"/>
  <sheetViews>
    <sheetView zoomScale="125" zoomScaleNormal="125" workbookViewId="0">
      <selection activeCell="I20" sqref="I20"/>
    </sheetView>
  </sheetViews>
  <sheetFormatPr baseColWidth="10" defaultRowHeight="16"/>
  <cols>
    <col min="1" max="1" width="15.83203125" customWidth="1"/>
    <col min="2" max="2" width="1.6640625" customWidth="1"/>
    <col min="3" max="4" width="16.6640625" style="366" customWidth="1"/>
    <col min="5" max="5" width="16.6640625" customWidth="1"/>
    <col min="6" max="6" width="1.6640625" customWidth="1"/>
    <col min="7" max="8" width="16.6640625" style="366" customWidth="1"/>
    <col min="9" max="9" width="13.5" customWidth="1"/>
    <col min="10" max="10" width="1.1640625" customWidth="1"/>
    <col min="11" max="11" width="15.83203125" customWidth="1"/>
    <col min="12" max="12" width="1.1640625" customWidth="1"/>
    <col min="13" max="13" width="13.83203125" style="366" customWidth="1"/>
    <col min="14" max="14" width="11.6640625" style="366" bestFit="1" customWidth="1"/>
    <col min="15" max="15" width="14" style="366" customWidth="1"/>
  </cols>
  <sheetData>
    <row r="1" spans="1:16" ht="20" customHeight="1">
      <c r="A1" s="564" t="s">
        <v>898</v>
      </c>
      <c r="B1" s="564"/>
      <c r="C1" s="564"/>
      <c r="D1" s="564"/>
      <c r="E1" s="564"/>
      <c r="F1" s="564"/>
      <c r="G1" s="564"/>
      <c r="H1" s="564"/>
      <c r="I1" s="564"/>
      <c r="K1" s="566" t="s">
        <v>901</v>
      </c>
      <c r="L1" s="566"/>
      <c r="M1" s="566"/>
      <c r="N1" s="566"/>
      <c r="O1" s="566"/>
      <c r="P1" s="566"/>
    </row>
    <row r="2" spans="1:16" ht="17" thickBot="1">
      <c r="A2" s="565"/>
      <c r="B2" s="565"/>
      <c r="C2" s="565"/>
      <c r="D2" s="565"/>
      <c r="E2" s="565"/>
      <c r="F2" s="565"/>
      <c r="G2" s="565"/>
      <c r="H2" s="565"/>
      <c r="I2" s="565"/>
      <c r="K2" s="567"/>
      <c r="L2" s="567"/>
      <c r="M2" s="567"/>
      <c r="N2" s="567"/>
      <c r="O2" s="567"/>
      <c r="P2" s="567"/>
    </row>
    <row r="3" spans="1:16">
      <c r="A3" s="346"/>
      <c r="B3" s="346"/>
      <c r="C3" s="372"/>
      <c r="D3" s="372"/>
      <c r="E3" s="346"/>
      <c r="F3" s="346"/>
      <c r="G3" s="372"/>
      <c r="H3" s="372"/>
      <c r="I3" s="346"/>
    </row>
    <row r="4" spans="1:16" ht="17" thickBot="1">
      <c r="A4" s="347"/>
      <c r="B4" s="348"/>
      <c r="C4" s="367" t="s">
        <v>888</v>
      </c>
      <c r="D4" s="370" t="s">
        <v>889</v>
      </c>
      <c r="E4" s="361" t="s">
        <v>890</v>
      </c>
      <c r="F4" s="348"/>
      <c r="G4" s="367" t="s">
        <v>891</v>
      </c>
      <c r="H4" s="367" t="s">
        <v>892</v>
      </c>
      <c r="I4" s="349" t="s">
        <v>893</v>
      </c>
      <c r="K4" s="347"/>
      <c r="L4" s="348"/>
      <c r="M4" s="367" t="s">
        <v>897</v>
      </c>
      <c r="N4" s="370" t="s">
        <v>900</v>
      </c>
      <c r="O4" s="367" t="s">
        <v>896</v>
      </c>
      <c r="P4" s="362" t="s">
        <v>899</v>
      </c>
    </row>
    <row r="5" spans="1:16">
      <c r="A5" s="350" t="s">
        <v>9</v>
      </c>
      <c r="B5" s="351"/>
      <c r="C5" s="365">
        <v>109693.92</v>
      </c>
      <c r="D5" s="371">
        <f>CLIENTS!F30</f>
        <v>110291.14</v>
      </c>
      <c r="E5" s="352">
        <f>(D5-C5)/C5</f>
        <v>5.4444220791817922E-3</v>
      </c>
      <c r="F5" s="348"/>
      <c r="G5" s="373">
        <f>'[1]JANVIER '!L52</f>
        <v>12665.555000000002</v>
      </c>
      <c r="H5" s="365">
        <f>D5-(M5+N5+O5+P5)</f>
        <v>20858.869999999995</v>
      </c>
      <c r="I5" s="352">
        <f>(H5-G5)/G5</f>
        <v>0.64689743165617231</v>
      </c>
      <c r="K5" s="350" t="s">
        <v>9</v>
      </c>
      <c r="L5" s="351"/>
      <c r="M5" s="365">
        <f>FOURNISSEURS!F21</f>
        <v>65765.75</v>
      </c>
      <c r="N5" s="371">
        <v>5767.05</v>
      </c>
      <c r="O5" s="365">
        <f>TRANSPORTEURS!E21</f>
        <v>17899.47</v>
      </c>
      <c r="P5" s="364">
        <v>0</v>
      </c>
    </row>
    <row r="6" spans="1:16">
      <c r="A6" s="353" t="s">
        <v>11</v>
      </c>
      <c r="B6" s="351"/>
      <c r="C6" s="365">
        <v>132158.82999999999</v>
      </c>
      <c r="D6" s="371">
        <f>CLIENTS!F52</f>
        <v>89055.260000000009</v>
      </c>
      <c r="E6" s="352">
        <f t="shared" ref="E6:E15" si="0">(D6-C6)/C6</f>
        <v>-0.32614975480639458</v>
      </c>
      <c r="F6" s="348"/>
      <c r="G6" s="365">
        <f>[1]FEVRIER!L76</f>
        <v>17379.702000000005</v>
      </c>
      <c r="H6" s="365">
        <f>D6-(M6+N6+O6+P6)</f>
        <v>10620.860000000015</v>
      </c>
      <c r="I6" s="352">
        <f t="shared" ref="I6:I16" si="1">(H6-G6)/G6</f>
        <v>-0.38889285903751331</v>
      </c>
      <c r="K6" s="353" t="s">
        <v>11</v>
      </c>
      <c r="L6" s="351"/>
      <c r="M6" s="365">
        <f>FOURNISSEURS!F41</f>
        <v>61776.71</v>
      </c>
      <c r="N6" s="371">
        <v>498</v>
      </c>
      <c r="O6" s="365">
        <f>TRANSPORTEURS!E35</f>
        <v>15719.69</v>
      </c>
      <c r="P6" s="364">
        <v>440</v>
      </c>
    </row>
    <row r="7" spans="1:16">
      <c r="A7" s="353" t="s">
        <v>12</v>
      </c>
      <c r="B7" s="351"/>
      <c r="C7" s="365">
        <v>60865.15</v>
      </c>
      <c r="D7" s="371">
        <f>CLIENTS!F82</f>
        <v>103829.37999999998</v>
      </c>
      <c r="E7" s="352">
        <f t="shared" si="0"/>
        <v>0.70589212381798083</v>
      </c>
      <c r="F7" s="348"/>
      <c r="G7" s="365">
        <f>[1]MARS!L52</f>
        <v>8021.3000000000029</v>
      </c>
      <c r="H7" s="365">
        <f t="shared" ref="H7:H14" si="2">D7-(M7+N7+O7+P7)</f>
        <v>35684.179999999978</v>
      </c>
      <c r="I7" s="352">
        <f t="shared" si="1"/>
        <v>3.4486778951042805</v>
      </c>
      <c r="K7" s="353" t="s">
        <v>12</v>
      </c>
      <c r="L7" s="351"/>
      <c r="M7" s="365">
        <f>FOURNISSEURS!F56</f>
        <v>53164.56</v>
      </c>
      <c r="N7" s="371">
        <v>1232.0999999999999</v>
      </c>
      <c r="O7" s="365">
        <f>TRANSPORTEURS!E48</f>
        <v>13748.54</v>
      </c>
      <c r="P7" s="364">
        <v>0</v>
      </c>
    </row>
    <row r="8" spans="1:16">
      <c r="A8" s="353" t="s">
        <v>13</v>
      </c>
      <c r="B8" s="351"/>
      <c r="C8" s="365">
        <v>132803.07999999999</v>
      </c>
      <c r="D8" s="371">
        <f>CLIENTS!F105</f>
        <v>113575.6</v>
      </c>
      <c r="E8" s="352">
        <f t="shared" si="0"/>
        <v>-0.14478188307078407</v>
      </c>
      <c r="F8" s="348"/>
      <c r="G8" s="365">
        <f>[1]AVRIL!L70</f>
        <v>17844.566999999999</v>
      </c>
      <c r="H8" s="365">
        <f t="shared" si="2"/>
        <v>12573.220000000001</v>
      </c>
      <c r="I8" s="352">
        <f t="shared" si="1"/>
        <v>-0.29540346930244921</v>
      </c>
      <c r="K8" s="353" t="s">
        <v>13</v>
      </c>
      <c r="L8" s="351"/>
      <c r="M8" s="365">
        <f>FOURNISSEURS!F79</f>
        <v>85985.560000000012</v>
      </c>
      <c r="N8" s="371">
        <f>TRANSPORTEURS!O47</f>
        <v>0</v>
      </c>
      <c r="O8" s="365">
        <f>TRANSPORTEURS!E63</f>
        <v>15016.82</v>
      </c>
      <c r="P8" s="364">
        <v>0</v>
      </c>
    </row>
    <row r="9" spans="1:16">
      <c r="A9" s="353" t="s">
        <v>14</v>
      </c>
      <c r="B9" s="351"/>
      <c r="C9" s="365">
        <v>48894</v>
      </c>
      <c r="D9" s="371">
        <f>CLIENTS!F120</f>
        <v>51494.240000000005</v>
      </c>
      <c r="E9" s="352">
        <f t="shared" si="0"/>
        <v>5.318116742340584E-2</v>
      </c>
      <c r="F9" s="348"/>
      <c r="G9" s="365">
        <f>[1]MAI!L32</f>
        <v>11074.855</v>
      </c>
      <c r="H9" s="365">
        <f t="shared" si="2"/>
        <v>3052.8700000000026</v>
      </c>
      <c r="I9" s="352">
        <f t="shared" si="1"/>
        <v>-0.72434221486421246</v>
      </c>
      <c r="K9" s="353" t="s">
        <v>14</v>
      </c>
      <c r="L9" s="351"/>
      <c r="M9" s="365">
        <f>FOURNISSEURS!F91</f>
        <v>42623.37</v>
      </c>
      <c r="N9" s="371">
        <f>TRANSPORTEURS!O53</f>
        <v>0</v>
      </c>
      <c r="O9" s="365">
        <f>TRANSPORTEURS!E69</f>
        <v>5818</v>
      </c>
      <c r="P9" s="364">
        <v>0</v>
      </c>
    </row>
    <row r="10" spans="1:16">
      <c r="A10" s="353" t="s">
        <v>15</v>
      </c>
      <c r="B10" s="351"/>
      <c r="C10" s="365">
        <v>114652.67</v>
      </c>
      <c r="D10" s="371">
        <f>CLIENTS!F139</f>
        <v>86284.200000000012</v>
      </c>
      <c r="E10" s="352">
        <f t="shared" si="0"/>
        <v>-0.24742964991569744</v>
      </c>
      <c r="F10" s="348"/>
      <c r="G10" s="365">
        <f>[1]JUIN!L84</f>
        <v>18808.762999999999</v>
      </c>
      <c r="H10" s="365">
        <f t="shared" si="2"/>
        <v>17677.85100000001</v>
      </c>
      <c r="I10" s="352">
        <f t="shared" si="1"/>
        <v>-6.012686746066126E-2</v>
      </c>
      <c r="K10" s="353" t="s">
        <v>15</v>
      </c>
      <c r="L10" s="351"/>
      <c r="M10" s="365">
        <f>FOURNISSEURS!F104</f>
        <v>49723.13</v>
      </c>
      <c r="N10" s="371">
        <f>TRANSPORTEURS!O66</f>
        <v>0</v>
      </c>
      <c r="O10" s="365">
        <f>TRANSPORTEURS!E82</f>
        <v>18883.219000000001</v>
      </c>
      <c r="P10" s="364">
        <v>0</v>
      </c>
    </row>
    <row r="11" spans="1:16">
      <c r="A11" s="353" t="s">
        <v>16</v>
      </c>
      <c r="B11" s="351"/>
      <c r="C11" s="365">
        <v>71363.67</v>
      </c>
      <c r="D11" s="371">
        <f>CLIENTS!F169</f>
        <v>93564.859999999986</v>
      </c>
      <c r="E11" s="352">
        <f t="shared" si="0"/>
        <v>0.31109933107420046</v>
      </c>
      <c r="F11" s="348"/>
      <c r="G11" s="365">
        <f>[1]JUILLET!L61</f>
        <v>12535.722999999996</v>
      </c>
      <c r="H11" s="365">
        <f t="shared" si="2"/>
        <v>32438.819999999992</v>
      </c>
      <c r="I11" s="352">
        <f t="shared" si="1"/>
        <v>1.5877103378879702</v>
      </c>
      <c r="K11" s="353" t="s">
        <v>16</v>
      </c>
      <c r="L11" s="351"/>
      <c r="M11" s="365">
        <f>FOURNISSEURS!F104</f>
        <v>49723.13</v>
      </c>
      <c r="N11" s="371">
        <v>0</v>
      </c>
      <c r="O11" s="365">
        <f>TRANSPORTEURS!E92</f>
        <v>11402.91</v>
      </c>
      <c r="P11" s="364">
        <v>0</v>
      </c>
    </row>
    <row r="12" spans="1:16">
      <c r="A12" s="353" t="s">
        <v>894</v>
      </c>
      <c r="B12" s="351"/>
      <c r="C12" s="365">
        <v>57732.67</v>
      </c>
      <c r="D12" s="371">
        <f>CLIENTS!F185</f>
        <v>64160.430000000008</v>
      </c>
      <c r="E12" s="352">
        <f t="shared" si="0"/>
        <v>0.11133661408696341</v>
      </c>
      <c r="F12" s="348"/>
      <c r="G12" s="365">
        <f>[1]AOÛT!L48</f>
        <v>9064.255000000001</v>
      </c>
      <c r="H12" s="365">
        <f t="shared" si="2"/>
        <v>5511.1550000000134</v>
      </c>
      <c r="I12" s="352">
        <f t="shared" si="1"/>
        <v>-0.39199029594820395</v>
      </c>
      <c r="K12" s="353" t="s">
        <v>894</v>
      </c>
      <c r="L12" s="351"/>
      <c r="M12" s="365">
        <f>FOURNISSEURS!F137</f>
        <v>52501.274999999994</v>
      </c>
      <c r="N12" s="371">
        <v>0</v>
      </c>
      <c r="O12" s="365">
        <f>TRANSPORTEURS!E97</f>
        <v>6148</v>
      </c>
      <c r="P12" s="364">
        <v>0</v>
      </c>
    </row>
    <row r="13" spans="1:16">
      <c r="A13" s="353" t="s">
        <v>18</v>
      </c>
      <c r="B13" s="351"/>
      <c r="C13" s="365">
        <v>97628.78</v>
      </c>
      <c r="D13" s="371">
        <f>CLIENTS!F213</f>
        <v>118361.54</v>
      </c>
      <c r="E13" s="352">
        <f t="shared" si="0"/>
        <v>0.21236319863876199</v>
      </c>
      <c r="F13" s="348"/>
      <c r="G13" s="365">
        <f>'[1]SEPTEMBRE '!L62</f>
        <v>18934.719999999998</v>
      </c>
      <c r="H13" s="365">
        <f t="shared" si="2"/>
        <v>19847.669999999984</v>
      </c>
      <c r="I13" s="352">
        <f t="shared" si="1"/>
        <v>4.8215658853153695E-2</v>
      </c>
      <c r="K13" s="353" t="s">
        <v>18</v>
      </c>
      <c r="L13" s="351"/>
      <c r="M13" s="365">
        <f>FOURNISSEURS!F160</f>
        <v>84466.87000000001</v>
      </c>
      <c r="N13" s="371">
        <v>0</v>
      </c>
      <c r="O13" s="365">
        <f>TRANSPORTEURS!E106</f>
        <v>14047</v>
      </c>
      <c r="P13" s="364">
        <v>0</v>
      </c>
    </row>
    <row r="14" spans="1:16">
      <c r="A14" s="353" t="s">
        <v>19</v>
      </c>
      <c r="B14" s="351"/>
      <c r="C14" s="365">
        <v>95476.76</v>
      </c>
      <c r="D14" s="371">
        <f>CLIENTS!F234</f>
        <v>70110.859999999986</v>
      </c>
      <c r="E14" s="352">
        <f t="shared" si="0"/>
        <v>-0.26567617082942496</v>
      </c>
      <c r="F14" s="348"/>
      <c r="G14" s="365">
        <f>[1]OCTOBRE!L71</f>
        <v>18004.514999999999</v>
      </c>
      <c r="H14" s="365">
        <f t="shared" si="2"/>
        <v>15977.229999999981</v>
      </c>
      <c r="I14" s="352">
        <f t="shared" si="1"/>
        <v>-0.11259870093696044</v>
      </c>
      <c r="K14" s="353" t="s">
        <v>19</v>
      </c>
      <c r="L14" s="351"/>
      <c r="M14" s="365">
        <f>FOURNISSEURS!F175</f>
        <v>45692.630000000005</v>
      </c>
      <c r="N14" s="371">
        <v>0</v>
      </c>
      <c r="O14" s="365">
        <f>TRANSPORTEURS!E111</f>
        <v>8441</v>
      </c>
      <c r="P14" s="364">
        <v>0</v>
      </c>
    </row>
    <row r="15" spans="1:16">
      <c r="A15" s="353" t="s">
        <v>20</v>
      </c>
      <c r="B15" s="351"/>
      <c r="C15" s="365">
        <v>102090.3</v>
      </c>
      <c r="D15" s="371">
        <f>[2]Avril!M74</f>
        <v>0</v>
      </c>
      <c r="E15" s="352">
        <f t="shared" si="0"/>
        <v>-1</v>
      </c>
      <c r="F15" s="348"/>
      <c r="G15" s="365">
        <f>[1]NOVEMBRE!L48</f>
        <v>11760.318999999998</v>
      </c>
      <c r="H15" s="365">
        <f>[2]Avril!L74</f>
        <v>0</v>
      </c>
      <c r="I15" s="352">
        <f t="shared" si="1"/>
        <v>-1</v>
      </c>
      <c r="K15" s="353" t="s">
        <v>20</v>
      </c>
      <c r="L15" s="351"/>
      <c r="M15" s="365">
        <v>0</v>
      </c>
      <c r="N15" s="371">
        <v>0</v>
      </c>
      <c r="O15" s="365"/>
      <c r="P15" s="364">
        <v>0</v>
      </c>
    </row>
    <row r="16" spans="1:16">
      <c r="A16" s="353" t="s">
        <v>895</v>
      </c>
      <c r="B16" s="351"/>
      <c r="C16" s="365">
        <v>30387.64</v>
      </c>
      <c r="D16" s="371">
        <f>[2]Avril!M75</f>
        <v>0</v>
      </c>
      <c r="E16" s="352" cm="1">
        <f t="array" ref="E16:F26">E5:F15/12</f>
        <v>4.5370183993181603E-4</v>
      </c>
      <c r="F16" s="348">
        <v>0</v>
      </c>
      <c r="G16" s="365">
        <f>[1]DÉCEMBRE!$L$34</f>
        <v>5565.0399999999991</v>
      </c>
      <c r="H16" s="365">
        <f>[2]Avril!L75</f>
        <v>0</v>
      </c>
      <c r="I16" s="352">
        <f t="shared" si="1"/>
        <v>-1</v>
      </c>
      <c r="K16" s="353" t="s">
        <v>895</v>
      </c>
      <c r="L16" s="351"/>
      <c r="M16" s="365">
        <v>0</v>
      </c>
      <c r="N16" s="371">
        <v>0</v>
      </c>
      <c r="O16" s="368"/>
      <c r="P16" s="364">
        <v>0</v>
      </c>
    </row>
    <row r="17" spans="1:16" s="360" customFormat="1" ht="19">
      <c r="A17" s="354" t="s">
        <v>10</v>
      </c>
      <c r="B17" s="355"/>
      <c r="C17" s="356">
        <f>SUM(C5:C16)</f>
        <v>1053747.4700000002</v>
      </c>
      <c r="D17" s="356">
        <f>SUM(D5:D16)</f>
        <v>900727.51000000013</v>
      </c>
      <c r="E17" s="357">
        <v>-2.7179146233866216E-2</v>
      </c>
      <c r="F17" s="359">
        <v>0</v>
      </c>
      <c r="G17" s="356">
        <f>SUM(G5:G16)</f>
        <v>161659.31400000001</v>
      </c>
      <c r="H17" s="356">
        <f>SUM(H5:H16)</f>
        <v>174242.72599999997</v>
      </c>
      <c r="I17" s="357" cm="1">
        <f t="array" ref="I17:I28">I5:I16/12</f>
        <v>5.3908119304681028E-2</v>
      </c>
      <c r="K17" s="354" t="s">
        <v>10</v>
      </c>
      <c r="L17" s="355"/>
      <c r="M17" s="356">
        <f>SUM(M5:M16)</f>
        <v>591422.98499999999</v>
      </c>
      <c r="N17" s="356">
        <f>SUM(N5:N16)</f>
        <v>7497.15</v>
      </c>
      <c r="O17" s="369">
        <f>SUM(O5:O16)</f>
        <v>127124.649</v>
      </c>
      <c r="P17" s="363"/>
    </row>
    <row r="18" spans="1:16">
      <c r="E18" s="358">
        <v>5.8824343651498405E-2</v>
      </c>
      <c r="F18" s="358">
        <v>0</v>
      </c>
      <c r="I18" s="358">
        <v>-3.2407738253126109E-2</v>
      </c>
    </row>
    <row r="19" spans="1:16">
      <c r="E19" s="358">
        <v>-1.2065156922565339E-2</v>
      </c>
      <c r="F19" s="358">
        <v>0</v>
      </c>
      <c r="I19" s="358">
        <v>0.28738982459202339</v>
      </c>
    </row>
    <row r="20" spans="1:16">
      <c r="E20" s="358">
        <v>4.4317639519504863E-3</v>
      </c>
      <c r="F20" s="358">
        <v>0</v>
      </c>
      <c r="I20" s="358">
        <v>-2.4616955775204102E-2</v>
      </c>
    </row>
    <row r="21" spans="1:16">
      <c r="E21" s="358">
        <v>-2.0619137492974785E-2</v>
      </c>
      <c r="F21" s="358">
        <v>0</v>
      </c>
      <c r="I21" s="358">
        <v>-6.0361851238684372E-2</v>
      </c>
    </row>
    <row r="22" spans="1:16">
      <c r="E22" s="358">
        <v>2.5924944256183372E-2</v>
      </c>
      <c r="F22" s="358">
        <v>0</v>
      </c>
      <c r="I22" s="358">
        <v>-5.0105722883884386E-3</v>
      </c>
    </row>
    <row r="23" spans="1:16">
      <c r="E23" s="358">
        <v>9.2780511739136168E-3</v>
      </c>
      <c r="F23" s="358">
        <v>0</v>
      </c>
      <c r="I23" s="358">
        <v>0.13230919482399753</v>
      </c>
    </row>
    <row r="24" spans="1:16">
      <c r="E24" s="358">
        <v>1.7696933219896831E-2</v>
      </c>
      <c r="F24" s="358">
        <v>0</v>
      </c>
      <c r="I24" s="358">
        <v>-3.266585799568366E-2</v>
      </c>
    </row>
    <row r="25" spans="1:16">
      <c r="E25" s="358">
        <v>-2.213968090245208E-2</v>
      </c>
      <c r="F25" s="358">
        <v>0</v>
      </c>
      <c r="I25" s="358">
        <v>4.0179715710961413E-3</v>
      </c>
    </row>
    <row r="26" spans="1:16">
      <c r="E26" s="358">
        <v>-8.3333333333333329E-2</v>
      </c>
      <c r="F26" s="358">
        <v>0</v>
      </c>
      <c r="I26" s="358">
        <v>-9.3832250780800357E-3</v>
      </c>
    </row>
    <row r="27" spans="1:16">
      <c r="I27" s="358">
        <v>-8.3333333333333329E-2</v>
      </c>
    </row>
    <row r="28" spans="1:16">
      <c r="I28" s="358">
        <v>-8.3333333333333329E-2</v>
      </c>
    </row>
  </sheetData>
  <mergeCells count="2">
    <mergeCell ref="A1:I2"/>
    <mergeCell ref="K1:P2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AC14-3125-474D-8D7D-BCEA21784F64}">
  <dimension ref="A1:IV233"/>
  <sheetViews>
    <sheetView topLeftCell="A3" zoomScale="125" zoomScaleNormal="125" workbookViewId="0">
      <selection activeCell="C51" sqref="C51"/>
    </sheetView>
  </sheetViews>
  <sheetFormatPr baseColWidth="10" defaultRowHeight="15"/>
  <cols>
    <col min="1" max="1" width="14.33203125" style="28" customWidth="1"/>
    <col min="2" max="2" width="17.6640625" style="28" customWidth="1"/>
    <col min="3" max="3" width="25" style="28" customWidth="1"/>
    <col min="4" max="4" width="15.83203125" style="28" customWidth="1"/>
    <col min="5" max="5" width="11" style="28" customWidth="1"/>
    <col min="6" max="7" width="10.33203125" style="28" customWidth="1"/>
    <col min="8" max="8" width="7.6640625" style="28" customWidth="1"/>
    <col min="9" max="9" width="75.33203125" style="29" customWidth="1"/>
    <col min="10" max="256" width="10.83203125" style="28"/>
    <col min="257" max="257" width="14.33203125" style="28" customWidth="1"/>
    <col min="258" max="258" width="19.5" style="28" customWidth="1"/>
    <col min="259" max="259" width="28.33203125" style="28" customWidth="1"/>
    <col min="260" max="260" width="18.1640625" style="28" customWidth="1"/>
    <col min="261" max="261" width="11" style="28" customWidth="1"/>
    <col min="262" max="262" width="12" style="28" customWidth="1"/>
    <col min="263" max="263" width="13" style="28" customWidth="1"/>
    <col min="264" max="264" width="9.33203125" style="28" customWidth="1"/>
    <col min="265" max="265" width="75.33203125" style="28" customWidth="1"/>
    <col min="266" max="512" width="10.83203125" style="28"/>
    <col min="513" max="513" width="14.33203125" style="28" customWidth="1"/>
    <col min="514" max="514" width="19.5" style="28" customWidth="1"/>
    <col min="515" max="515" width="28.33203125" style="28" customWidth="1"/>
    <col min="516" max="516" width="18.1640625" style="28" customWidth="1"/>
    <col min="517" max="517" width="11" style="28" customWidth="1"/>
    <col min="518" max="518" width="12" style="28" customWidth="1"/>
    <col min="519" max="519" width="13" style="28" customWidth="1"/>
    <col min="520" max="520" width="9.33203125" style="28" customWidth="1"/>
    <col min="521" max="521" width="75.33203125" style="28" customWidth="1"/>
    <col min="522" max="768" width="10.83203125" style="28"/>
    <col min="769" max="769" width="14.33203125" style="28" customWidth="1"/>
    <col min="770" max="770" width="19.5" style="28" customWidth="1"/>
    <col min="771" max="771" width="28.33203125" style="28" customWidth="1"/>
    <col min="772" max="772" width="18.1640625" style="28" customWidth="1"/>
    <col min="773" max="773" width="11" style="28" customWidth="1"/>
    <col min="774" max="774" width="12" style="28" customWidth="1"/>
    <col min="775" max="775" width="13" style="28" customWidth="1"/>
    <col min="776" max="776" width="9.33203125" style="28" customWidth="1"/>
    <col min="777" max="777" width="75.33203125" style="28" customWidth="1"/>
    <col min="778" max="1024" width="10.83203125" style="28"/>
    <col min="1025" max="1025" width="14.33203125" style="28" customWidth="1"/>
    <col min="1026" max="1026" width="19.5" style="28" customWidth="1"/>
    <col min="1027" max="1027" width="28.33203125" style="28" customWidth="1"/>
    <col min="1028" max="1028" width="18.1640625" style="28" customWidth="1"/>
    <col min="1029" max="1029" width="11" style="28" customWidth="1"/>
    <col min="1030" max="1030" width="12" style="28" customWidth="1"/>
    <col min="1031" max="1031" width="13" style="28" customWidth="1"/>
    <col min="1032" max="1032" width="9.33203125" style="28" customWidth="1"/>
    <col min="1033" max="1033" width="75.33203125" style="28" customWidth="1"/>
    <col min="1034" max="1280" width="10.83203125" style="28"/>
    <col min="1281" max="1281" width="14.33203125" style="28" customWidth="1"/>
    <col min="1282" max="1282" width="19.5" style="28" customWidth="1"/>
    <col min="1283" max="1283" width="28.33203125" style="28" customWidth="1"/>
    <col min="1284" max="1284" width="18.1640625" style="28" customWidth="1"/>
    <col min="1285" max="1285" width="11" style="28" customWidth="1"/>
    <col min="1286" max="1286" width="12" style="28" customWidth="1"/>
    <col min="1287" max="1287" width="13" style="28" customWidth="1"/>
    <col min="1288" max="1288" width="9.33203125" style="28" customWidth="1"/>
    <col min="1289" max="1289" width="75.33203125" style="28" customWidth="1"/>
    <col min="1290" max="1536" width="10.83203125" style="28"/>
    <col min="1537" max="1537" width="14.33203125" style="28" customWidth="1"/>
    <col min="1538" max="1538" width="19.5" style="28" customWidth="1"/>
    <col min="1539" max="1539" width="28.33203125" style="28" customWidth="1"/>
    <col min="1540" max="1540" width="18.1640625" style="28" customWidth="1"/>
    <col min="1541" max="1541" width="11" style="28" customWidth="1"/>
    <col min="1542" max="1542" width="12" style="28" customWidth="1"/>
    <col min="1543" max="1543" width="13" style="28" customWidth="1"/>
    <col min="1544" max="1544" width="9.33203125" style="28" customWidth="1"/>
    <col min="1545" max="1545" width="75.33203125" style="28" customWidth="1"/>
    <col min="1546" max="1792" width="10.83203125" style="28"/>
    <col min="1793" max="1793" width="14.33203125" style="28" customWidth="1"/>
    <col min="1794" max="1794" width="19.5" style="28" customWidth="1"/>
    <col min="1795" max="1795" width="28.33203125" style="28" customWidth="1"/>
    <col min="1796" max="1796" width="18.1640625" style="28" customWidth="1"/>
    <col min="1797" max="1797" width="11" style="28" customWidth="1"/>
    <col min="1798" max="1798" width="12" style="28" customWidth="1"/>
    <col min="1799" max="1799" width="13" style="28" customWidth="1"/>
    <col min="1800" max="1800" width="9.33203125" style="28" customWidth="1"/>
    <col min="1801" max="1801" width="75.33203125" style="28" customWidth="1"/>
    <col min="1802" max="2048" width="10.83203125" style="28"/>
    <col min="2049" max="2049" width="14.33203125" style="28" customWidth="1"/>
    <col min="2050" max="2050" width="19.5" style="28" customWidth="1"/>
    <col min="2051" max="2051" width="28.33203125" style="28" customWidth="1"/>
    <col min="2052" max="2052" width="18.1640625" style="28" customWidth="1"/>
    <col min="2053" max="2053" width="11" style="28" customWidth="1"/>
    <col min="2054" max="2054" width="12" style="28" customWidth="1"/>
    <col min="2055" max="2055" width="13" style="28" customWidth="1"/>
    <col min="2056" max="2056" width="9.33203125" style="28" customWidth="1"/>
    <col min="2057" max="2057" width="75.33203125" style="28" customWidth="1"/>
    <col min="2058" max="2304" width="10.83203125" style="28"/>
    <col min="2305" max="2305" width="14.33203125" style="28" customWidth="1"/>
    <col min="2306" max="2306" width="19.5" style="28" customWidth="1"/>
    <col min="2307" max="2307" width="28.33203125" style="28" customWidth="1"/>
    <col min="2308" max="2308" width="18.1640625" style="28" customWidth="1"/>
    <col min="2309" max="2309" width="11" style="28" customWidth="1"/>
    <col min="2310" max="2310" width="12" style="28" customWidth="1"/>
    <col min="2311" max="2311" width="13" style="28" customWidth="1"/>
    <col min="2312" max="2312" width="9.33203125" style="28" customWidth="1"/>
    <col min="2313" max="2313" width="75.33203125" style="28" customWidth="1"/>
    <col min="2314" max="2560" width="10.83203125" style="28"/>
    <col min="2561" max="2561" width="14.33203125" style="28" customWidth="1"/>
    <col min="2562" max="2562" width="19.5" style="28" customWidth="1"/>
    <col min="2563" max="2563" width="28.33203125" style="28" customWidth="1"/>
    <col min="2564" max="2564" width="18.1640625" style="28" customWidth="1"/>
    <col min="2565" max="2565" width="11" style="28" customWidth="1"/>
    <col min="2566" max="2566" width="12" style="28" customWidth="1"/>
    <col min="2567" max="2567" width="13" style="28" customWidth="1"/>
    <col min="2568" max="2568" width="9.33203125" style="28" customWidth="1"/>
    <col min="2569" max="2569" width="75.33203125" style="28" customWidth="1"/>
    <col min="2570" max="2816" width="10.83203125" style="28"/>
    <col min="2817" max="2817" width="14.33203125" style="28" customWidth="1"/>
    <col min="2818" max="2818" width="19.5" style="28" customWidth="1"/>
    <col min="2819" max="2819" width="28.33203125" style="28" customWidth="1"/>
    <col min="2820" max="2820" width="18.1640625" style="28" customWidth="1"/>
    <col min="2821" max="2821" width="11" style="28" customWidth="1"/>
    <col min="2822" max="2822" width="12" style="28" customWidth="1"/>
    <col min="2823" max="2823" width="13" style="28" customWidth="1"/>
    <col min="2824" max="2824" width="9.33203125" style="28" customWidth="1"/>
    <col min="2825" max="2825" width="75.33203125" style="28" customWidth="1"/>
    <col min="2826" max="3072" width="10.83203125" style="28"/>
    <col min="3073" max="3073" width="14.33203125" style="28" customWidth="1"/>
    <col min="3074" max="3074" width="19.5" style="28" customWidth="1"/>
    <col min="3075" max="3075" width="28.33203125" style="28" customWidth="1"/>
    <col min="3076" max="3076" width="18.1640625" style="28" customWidth="1"/>
    <col min="3077" max="3077" width="11" style="28" customWidth="1"/>
    <col min="3078" max="3078" width="12" style="28" customWidth="1"/>
    <col min="3079" max="3079" width="13" style="28" customWidth="1"/>
    <col min="3080" max="3080" width="9.33203125" style="28" customWidth="1"/>
    <col min="3081" max="3081" width="75.33203125" style="28" customWidth="1"/>
    <col min="3082" max="3328" width="10.83203125" style="28"/>
    <col min="3329" max="3329" width="14.33203125" style="28" customWidth="1"/>
    <col min="3330" max="3330" width="19.5" style="28" customWidth="1"/>
    <col min="3331" max="3331" width="28.33203125" style="28" customWidth="1"/>
    <col min="3332" max="3332" width="18.1640625" style="28" customWidth="1"/>
    <col min="3333" max="3333" width="11" style="28" customWidth="1"/>
    <col min="3334" max="3334" width="12" style="28" customWidth="1"/>
    <col min="3335" max="3335" width="13" style="28" customWidth="1"/>
    <col min="3336" max="3336" width="9.33203125" style="28" customWidth="1"/>
    <col min="3337" max="3337" width="75.33203125" style="28" customWidth="1"/>
    <col min="3338" max="3584" width="10.83203125" style="28"/>
    <col min="3585" max="3585" width="14.33203125" style="28" customWidth="1"/>
    <col min="3586" max="3586" width="19.5" style="28" customWidth="1"/>
    <col min="3587" max="3587" width="28.33203125" style="28" customWidth="1"/>
    <col min="3588" max="3588" width="18.1640625" style="28" customWidth="1"/>
    <col min="3589" max="3589" width="11" style="28" customWidth="1"/>
    <col min="3590" max="3590" width="12" style="28" customWidth="1"/>
    <col min="3591" max="3591" width="13" style="28" customWidth="1"/>
    <col min="3592" max="3592" width="9.33203125" style="28" customWidth="1"/>
    <col min="3593" max="3593" width="75.33203125" style="28" customWidth="1"/>
    <col min="3594" max="3840" width="10.83203125" style="28"/>
    <col min="3841" max="3841" width="14.33203125" style="28" customWidth="1"/>
    <col min="3842" max="3842" width="19.5" style="28" customWidth="1"/>
    <col min="3843" max="3843" width="28.33203125" style="28" customWidth="1"/>
    <col min="3844" max="3844" width="18.1640625" style="28" customWidth="1"/>
    <col min="3845" max="3845" width="11" style="28" customWidth="1"/>
    <col min="3846" max="3846" width="12" style="28" customWidth="1"/>
    <col min="3847" max="3847" width="13" style="28" customWidth="1"/>
    <col min="3848" max="3848" width="9.33203125" style="28" customWidth="1"/>
    <col min="3849" max="3849" width="75.33203125" style="28" customWidth="1"/>
    <col min="3850" max="4096" width="10.83203125" style="28"/>
    <col min="4097" max="4097" width="14.33203125" style="28" customWidth="1"/>
    <col min="4098" max="4098" width="19.5" style="28" customWidth="1"/>
    <col min="4099" max="4099" width="28.33203125" style="28" customWidth="1"/>
    <col min="4100" max="4100" width="18.1640625" style="28" customWidth="1"/>
    <col min="4101" max="4101" width="11" style="28" customWidth="1"/>
    <col min="4102" max="4102" width="12" style="28" customWidth="1"/>
    <col min="4103" max="4103" width="13" style="28" customWidth="1"/>
    <col min="4104" max="4104" width="9.33203125" style="28" customWidth="1"/>
    <col min="4105" max="4105" width="75.33203125" style="28" customWidth="1"/>
    <col min="4106" max="4352" width="10.83203125" style="28"/>
    <col min="4353" max="4353" width="14.33203125" style="28" customWidth="1"/>
    <col min="4354" max="4354" width="19.5" style="28" customWidth="1"/>
    <col min="4355" max="4355" width="28.33203125" style="28" customWidth="1"/>
    <col min="4356" max="4356" width="18.1640625" style="28" customWidth="1"/>
    <col min="4357" max="4357" width="11" style="28" customWidth="1"/>
    <col min="4358" max="4358" width="12" style="28" customWidth="1"/>
    <col min="4359" max="4359" width="13" style="28" customWidth="1"/>
    <col min="4360" max="4360" width="9.33203125" style="28" customWidth="1"/>
    <col min="4361" max="4361" width="75.33203125" style="28" customWidth="1"/>
    <col min="4362" max="4608" width="10.83203125" style="28"/>
    <col min="4609" max="4609" width="14.33203125" style="28" customWidth="1"/>
    <col min="4610" max="4610" width="19.5" style="28" customWidth="1"/>
    <col min="4611" max="4611" width="28.33203125" style="28" customWidth="1"/>
    <col min="4612" max="4612" width="18.1640625" style="28" customWidth="1"/>
    <col min="4613" max="4613" width="11" style="28" customWidth="1"/>
    <col min="4614" max="4614" width="12" style="28" customWidth="1"/>
    <col min="4615" max="4615" width="13" style="28" customWidth="1"/>
    <col min="4616" max="4616" width="9.33203125" style="28" customWidth="1"/>
    <col min="4617" max="4617" width="75.33203125" style="28" customWidth="1"/>
    <col min="4618" max="4864" width="10.83203125" style="28"/>
    <col min="4865" max="4865" width="14.33203125" style="28" customWidth="1"/>
    <col min="4866" max="4866" width="19.5" style="28" customWidth="1"/>
    <col min="4867" max="4867" width="28.33203125" style="28" customWidth="1"/>
    <col min="4868" max="4868" width="18.1640625" style="28" customWidth="1"/>
    <col min="4869" max="4869" width="11" style="28" customWidth="1"/>
    <col min="4870" max="4870" width="12" style="28" customWidth="1"/>
    <col min="4871" max="4871" width="13" style="28" customWidth="1"/>
    <col min="4872" max="4872" width="9.33203125" style="28" customWidth="1"/>
    <col min="4873" max="4873" width="75.33203125" style="28" customWidth="1"/>
    <col min="4874" max="5120" width="10.83203125" style="28"/>
    <col min="5121" max="5121" width="14.33203125" style="28" customWidth="1"/>
    <col min="5122" max="5122" width="19.5" style="28" customWidth="1"/>
    <col min="5123" max="5123" width="28.33203125" style="28" customWidth="1"/>
    <col min="5124" max="5124" width="18.1640625" style="28" customWidth="1"/>
    <col min="5125" max="5125" width="11" style="28" customWidth="1"/>
    <col min="5126" max="5126" width="12" style="28" customWidth="1"/>
    <col min="5127" max="5127" width="13" style="28" customWidth="1"/>
    <col min="5128" max="5128" width="9.33203125" style="28" customWidth="1"/>
    <col min="5129" max="5129" width="75.33203125" style="28" customWidth="1"/>
    <col min="5130" max="5376" width="10.83203125" style="28"/>
    <col min="5377" max="5377" width="14.33203125" style="28" customWidth="1"/>
    <col min="5378" max="5378" width="19.5" style="28" customWidth="1"/>
    <col min="5379" max="5379" width="28.33203125" style="28" customWidth="1"/>
    <col min="5380" max="5380" width="18.1640625" style="28" customWidth="1"/>
    <col min="5381" max="5381" width="11" style="28" customWidth="1"/>
    <col min="5382" max="5382" width="12" style="28" customWidth="1"/>
    <col min="5383" max="5383" width="13" style="28" customWidth="1"/>
    <col min="5384" max="5384" width="9.33203125" style="28" customWidth="1"/>
    <col min="5385" max="5385" width="75.33203125" style="28" customWidth="1"/>
    <col min="5386" max="5632" width="10.83203125" style="28"/>
    <col min="5633" max="5633" width="14.33203125" style="28" customWidth="1"/>
    <col min="5634" max="5634" width="19.5" style="28" customWidth="1"/>
    <col min="5635" max="5635" width="28.33203125" style="28" customWidth="1"/>
    <col min="5636" max="5636" width="18.1640625" style="28" customWidth="1"/>
    <col min="5637" max="5637" width="11" style="28" customWidth="1"/>
    <col min="5638" max="5638" width="12" style="28" customWidth="1"/>
    <col min="5639" max="5639" width="13" style="28" customWidth="1"/>
    <col min="5640" max="5640" width="9.33203125" style="28" customWidth="1"/>
    <col min="5641" max="5641" width="75.33203125" style="28" customWidth="1"/>
    <col min="5642" max="5888" width="10.83203125" style="28"/>
    <col min="5889" max="5889" width="14.33203125" style="28" customWidth="1"/>
    <col min="5890" max="5890" width="19.5" style="28" customWidth="1"/>
    <col min="5891" max="5891" width="28.33203125" style="28" customWidth="1"/>
    <col min="5892" max="5892" width="18.1640625" style="28" customWidth="1"/>
    <col min="5893" max="5893" width="11" style="28" customWidth="1"/>
    <col min="5894" max="5894" width="12" style="28" customWidth="1"/>
    <col min="5895" max="5895" width="13" style="28" customWidth="1"/>
    <col min="5896" max="5896" width="9.33203125" style="28" customWidth="1"/>
    <col min="5897" max="5897" width="75.33203125" style="28" customWidth="1"/>
    <col min="5898" max="6144" width="10.83203125" style="28"/>
    <col min="6145" max="6145" width="14.33203125" style="28" customWidth="1"/>
    <col min="6146" max="6146" width="19.5" style="28" customWidth="1"/>
    <col min="6147" max="6147" width="28.33203125" style="28" customWidth="1"/>
    <col min="6148" max="6148" width="18.1640625" style="28" customWidth="1"/>
    <col min="6149" max="6149" width="11" style="28" customWidth="1"/>
    <col min="6150" max="6150" width="12" style="28" customWidth="1"/>
    <col min="6151" max="6151" width="13" style="28" customWidth="1"/>
    <col min="6152" max="6152" width="9.33203125" style="28" customWidth="1"/>
    <col min="6153" max="6153" width="75.33203125" style="28" customWidth="1"/>
    <col min="6154" max="6400" width="10.83203125" style="28"/>
    <col min="6401" max="6401" width="14.33203125" style="28" customWidth="1"/>
    <col min="6402" max="6402" width="19.5" style="28" customWidth="1"/>
    <col min="6403" max="6403" width="28.33203125" style="28" customWidth="1"/>
    <col min="6404" max="6404" width="18.1640625" style="28" customWidth="1"/>
    <col min="6405" max="6405" width="11" style="28" customWidth="1"/>
    <col min="6406" max="6406" width="12" style="28" customWidth="1"/>
    <col min="6407" max="6407" width="13" style="28" customWidth="1"/>
    <col min="6408" max="6408" width="9.33203125" style="28" customWidth="1"/>
    <col min="6409" max="6409" width="75.33203125" style="28" customWidth="1"/>
    <col min="6410" max="6656" width="10.83203125" style="28"/>
    <col min="6657" max="6657" width="14.33203125" style="28" customWidth="1"/>
    <col min="6658" max="6658" width="19.5" style="28" customWidth="1"/>
    <col min="6659" max="6659" width="28.33203125" style="28" customWidth="1"/>
    <col min="6660" max="6660" width="18.1640625" style="28" customWidth="1"/>
    <col min="6661" max="6661" width="11" style="28" customWidth="1"/>
    <col min="6662" max="6662" width="12" style="28" customWidth="1"/>
    <col min="6663" max="6663" width="13" style="28" customWidth="1"/>
    <col min="6664" max="6664" width="9.33203125" style="28" customWidth="1"/>
    <col min="6665" max="6665" width="75.33203125" style="28" customWidth="1"/>
    <col min="6666" max="6912" width="10.83203125" style="28"/>
    <col min="6913" max="6913" width="14.33203125" style="28" customWidth="1"/>
    <col min="6914" max="6914" width="19.5" style="28" customWidth="1"/>
    <col min="6915" max="6915" width="28.33203125" style="28" customWidth="1"/>
    <col min="6916" max="6916" width="18.1640625" style="28" customWidth="1"/>
    <col min="6917" max="6917" width="11" style="28" customWidth="1"/>
    <col min="6918" max="6918" width="12" style="28" customWidth="1"/>
    <col min="6919" max="6919" width="13" style="28" customWidth="1"/>
    <col min="6920" max="6920" width="9.33203125" style="28" customWidth="1"/>
    <col min="6921" max="6921" width="75.33203125" style="28" customWidth="1"/>
    <col min="6922" max="7168" width="10.83203125" style="28"/>
    <col min="7169" max="7169" width="14.33203125" style="28" customWidth="1"/>
    <col min="7170" max="7170" width="19.5" style="28" customWidth="1"/>
    <col min="7171" max="7171" width="28.33203125" style="28" customWidth="1"/>
    <col min="7172" max="7172" width="18.1640625" style="28" customWidth="1"/>
    <col min="7173" max="7173" width="11" style="28" customWidth="1"/>
    <col min="7174" max="7174" width="12" style="28" customWidth="1"/>
    <col min="7175" max="7175" width="13" style="28" customWidth="1"/>
    <col min="7176" max="7176" width="9.33203125" style="28" customWidth="1"/>
    <col min="7177" max="7177" width="75.33203125" style="28" customWidth="1"/>
    <col min="7178" max="7424" width="10.83203125" style="28"/>
    <col min="7425" max="7425" width="14.33203125" style="28" customWidth="1"/>
    <col min="7426" max="7426" width="19.5" style="28" customWidth="1"/>
    <col min="7427" max="7427" width="28.33203125" style="28" customWidth="1"/>
    <col min="7428" max="7428" width="18.1640625" style="28" customWidth="1"/>
    <col min="7429" max="7429" width="11" style="28" customWidth="1"/>
    <col min="7430" max="7430" width="12" style="28" customWidth="1"/>
    <col min="7431" max="7431" width="13" style="28" customWidth="1"/>
    <col min="7432" max="7432" width="9.33203125" style="28" customWidth="1"/>
    <col min="7433" max="7433" width="75.33203125" style="28" customWidth="1"/>
    <col min="7434" max="7680" width="10.83203125" style="28"/>
    <col min="7681" max="7681" width="14.33203125" style="28" customWidth="1"/>
    <col min="7682" max="7682" width="19.5" style="28" customWidth="1"/>
    <col min="7683" max="7683" width="28.33203125" style="28" customWidth="1"/>
    <col min="7684" max="7684" width="18.1640625" style="28" customWidth="1"/>
    <col min="7685" max="7685" width="11" style="28" customWidth="1"/>
    <col min="7686" max="7686" width="12" style="28" customWidth="1"/>
    <col min="7687" max="7687" width="13" style="28" customWidth="1"/>
    <col min="7688" max="7688" width="9.33203125" style="28" customWidth="1"/>
    <col min="7689" max="7689" width="75.33203125" style="28" customWidth="1"/>
    <col min="7690" max="7936" width="10.83203125" style="28"/>
    <col min="7937" max="7937" width="14.33203125" style="28" customWidth="1"/>
    <col min="7938" max="7938" width="19.5" style="28" customWidth="1"/>
    <col min="7939" max="7939" width="28.33203125" style="28" customWidth="1"/>
    <col min="7940" max="7940" width="18.1640625" style="28" customWidth="1"/>
    <col min="7941" max="7941" width="11" style="28" customWidth="1"/>
    <col min="7942" max="7942" width="12" style="28" customWidth="1"/>
    <col min="7943" max="7943" width="13" style="28" customWidth="1"/>
    <col min="7944" max="7944" width="9.33203125" style="28" customWidth="1"/>
    <col min="7945" max="7945" width="75.33203125" style="28" customWidth="1"/>
    <col min="7946" max="8192" width="10.83203125" style="28"/>
    <col min="8193" max="8193" width="14.33203125" style="28" customWidth="1"/>
    <col min="8194" max="8194" width="19.5" style="28" customWidth="1"/>
    <col min="8195" max="8195" width="28.33203125" style="28" customWidth="1"/>
    <col min="8196" max="8196" width="18.1640625" style="28" customWidth="1"/>
    <col min="8197" max="8197" width="11" style="28" customWidth="1"/>
    <col min="8198" max="8198" width="12" style="28" customWidth="1"/>
    <col min="8199" max="8199" width="13" style="28" customWidth="1"/>
    <col min="8200" max="8200" width="9.33203125" style="28" customWidth="1"/>
    <col min="8201" max="8201" width="75.33203125" style="28" customWidth="1"/>
    <col min="8202" max="8448" width="10.83203125" style="28"/>
    <col min="8449" max="8449" width="14.33203125" style="28" customWidth="1"/>
    <col min="8450" max="8450" width="19.5" style="28" customWidth="1"/>
    <col min="8451" max="8451" width="28.33203125" style="28" customWidth="1"/>
    <col min="8452" max="8452" width="18.1640625" style="28" customWidth="1"/>
    <col min="8453" max="8453" width="11" style="28" customWidth="1"/>
    <col min="8454" max="8454" width="12" style="28" customWidth="1"/>
    <col min="8455" max="8455" width="13" style="28" customWidth="1"/>
    <col min="8456" max="8456" width="9.33203125" style="28" customWidth="1"/>
    <col min="8457" max="8457" width="75.33203125" style="28" customWidth="1"/>
    <col min="8458" max="8704" width="10.83203125" style="28"/>
    <col min="8705" max="8705" width="14.33203125" style="28" customWidth="1"/>
    <col min="8706" max="8706" width="19.5" style="28" customWidth="1"/>
    <col min="8707" max="8707" width="28.33203125" style="28" customWidth="1"/>
    <col min="8708" max="8708" width="18.1640625" style="28" customWidth="1"/>
    <col min="8709" max="8709" width="11" style="28" customWidth="1"/>
    <col min="8710" max="8710" width="12" style="28" customWidth="1"/>
    <col min="8711" max="8711" width="13" style="28" customWidth="1"/>
    <col min="8712" max="8712" width="9.33203125" style="28" customWidth="1"/>
    <col min="8713" max="8713" width="75.33203125" style="28" customWidth="1"/>
    <col min="8714" max="8960" width="10.83203125" style="28"/>
    <col min="8961" max="8961" width="14.33203125" style="28" customWidth="1"/>
    <col min="8962" max="8962" width="19.5" style="28" customWidth="1"/>
    <col min="8963" max="8963" width="28.33203125" style="28" customWidth="1"/>
    <col min="8964" max="8964" width="18.1640625" style="28" customWidth="1"/>
    <col min="8965" max="8965" width="11" style="28" customWidth="1"/>
    <col min="8966" max="8966" width="12" style="28" customWidth="1"/>
    <col min="8967" max="8967" width="13" style="28" customWidth="1"/>
    <col min="8968" max="8968" width="9.33203125" style="28" customWidth="1"/>
    <col min="8969" max="8969" width="75.33203125" style="28" customWidth="1"/>
    <col min="8970" max="9216" width="10.83203125" style="28"/>
    <col min="9217" max="9217" width="14.33203125" style="28" customWidth="1"/>
    <col min="9218" max="9218" width="19.5" style="28" customWidth="1"/>
    <col min="9219" max="9219" width="28.33203125" style="28" customWidth="1"/>
    <col min="9220" max="9220" width="18.1640625" style="28" customWidth="1"/>
    <col min="9221" max="9221" width="11" style="28" customWidth="1"/>
    <col min="9222" max="9222" width="12" style="28" customWidth="1"/>
    <col min="9223" max="9223" width="13" style="28" customWidth="1"/>
    <col min="9224" max="9224" width="9.33203125" style="28" customWidth="1"/>
    <col min="9225" max="9225" width="75.33203125" style="28" customWidth="1"/>
    <col min="9226" max="9472" width="10.83203125" style="28"/>
    <col min="9473" max="9473" width="14.33203125" style="28" customWidth="1"/>
    <col min="9474" max="9474" width="19.5" style="28" customWidth="1"/>
    <col min="9475" max="9475" width="28.33203125" style="28" customWidth="1"/>
    <col min="9476" max="9476" width="18.1640625" style="28" customWidth="1"/>
    <col min="9477" max="9477" width="11" style="28" customWidth="1"/>
    <col min="9478" max="9478" width="12" style="28" customWidth="1"/>
    <col min="9479" max="9479" width="13" style="28" customWidth="1"/>
    <col min="9480" max="9480" width="9.33203125" style="28" customWidth="1"/>
    <col min="9481" max="9481" width="75.33203125" style="28" customWidth="1"/>
    <col min="9482" max="9728" width="10.83203125" style="28"/>
    <col min="9729" max="9729" width="14.33203125" style="28" customWidth="1"/>
    <col min="9730" max="9730" width="19.5" style="28" customWidth="1"/>
    <col min="9731" max="9731" width="28.33203125" style="28" customWidth="1"/>
    <col min="9732" max="9732" width="18.1640625" style="28" customWidth="1"/>
    <col min="9733" max="9733" width="11" style="28" customWidth="1"/>
    <col min="9734" max="9734" width="12" style="28" customWidth="1"/>
    <col min="9735" max="9735" width="13" style="28" customWidth="1"/>
    <col min="9736" max="9736" width="9.33203125" style="28" customWidth="1"/>
    <col min="9737" max="9737" width="75.33203125" style="28" customWidth="1"/>
    <col min="9738" max="9984" width="10.83203125" style="28"/>
    <col min="9985" max="9985" width="14.33203125" style="28" customWidth="1"/>
    <col min="9986" max="9986" width="19.5" style="28" customWidth="1"/>
    <col min="9987" max="9987" width="28.33203125" style="28" customWidth="1"/>
    <col min="9988" max="9988" width="18.1640625" style="28" customWidth="1"/>
    <col min="9989" max="9989" width="11" style="28" customWidth="1"/>
    <col min="9990" max="9990" width="12" style="28" customWidth="1"/>
    <col min="9991" max="9991" width="13" style="28" customWidth="1"/>
    <col min="9992" max="9992" width="9.33203125" style="28" customWidth="1"/>
    <col min="9993" max="9993" width="75.33203125" style="28" customWidth="1"/>
    <col min="9994" max="10240" width="10.83203125" style="28"/>
    <col min="10241" max="10241" width="14.33203125" style="28" customWidth="1"/>
    <col min="10242" max="10242" width="19.5" style="28" customWidth="1"/>
    <col min="10243" max="10243" width="28.33203125" style="28" customWidth="1"/>
    <col min="10244" max="10244" width="18.1640625" style="28" customWidth="1"/>
    <col min="10245" max="10245" width="11" style="28" customWidth="1"/>
    <col min="10246" max="10246" width="12" style="28" customWidth="1"/>
    <col min="10247" max="10247" width="13" style="28" customWidth="1"/>
    <col min="10248" max="10248" width="9.33203125" style="28" customWidth="1"/>
    <col min="10249" max="10249" width="75.33203125" style="28" customWidth="1"/>
    <col min="10250" max="10496" width="10.83203125" style="28"/>
    <col min="10497" max="10497" width="14.33203125" style="28" customWidth="1"/>
    <col min="10498" max="10498" width="19.5" style="28" customWidth="1"/>
    <col min="10499" max="10499" width="28.33203125" style="28" customWidth="1"/>
    <col min="10500" max="10500" width="18.1640625" style="28" customWidth="1"/>
    <col min="10501" max="10501" width="11" style="28" customWidth="1"/>
    <col min="10502" max="10502" width="12" style="28" customWidth="1"/>
    <col min="10503" max="10503" width="13" style="28" customWidth="1"/>
    <col min="10504" max="10504" width="9.33203125" style="28" customWidth="1"/>
    <col min="10505" max="10505" width="75.33203125" style="28" customWidth="1"/>
    <col min="10506" max="10752" width="10.83203125" style="28"/>
    <col min="10753" max="10753" width="14.33203125" style="28" customWidth="1"/>
    <col min="10754" max="10754" width="19.5" style="28" customWidth="1"/>
    <col min="10755" max="10755" width="28.33203125" style="28" customWidth="1"/>
    <col min="10756" max="10756" width="18.1640625" style="28" customWidth="1"/>
    <col min="10757" max="10757" width="11" style="28" customWidth="1"/>
    <col min="10758" max="10758" width="12" style="28" customWidth="1"/>
    <col min="10759" max="10759" width="13" style="28" customWidth="1"/>
    <col min="10760" max="10760" width="9.33203125" style="28" customWidth="1"/>
    <col min="10761" max="10761" width="75.33203125" style="28" customWidth="1"/>
    <col min="10762" max="11008" width="10.83203125" style="28"/>
    <col min="11009" max="11009" width="14.33203125" style="28" customWidth="1"/>
    <col min="11010" max="11010" width="19.5" style="28" customWidth="1"/>
    <col min="11011" max="11011" width="28.33203125" style="28" customWidth="1"/>
    <col min="11012" max="11012" width="18.1640625" style="28" customWidth="1"/>
    <col min="11013" max="11013" width="11" style="28" customWidth="1"/>
    <col min="11014" max="11014" width="12" style="28" customWidth="1"/>
    <col min="11015" max="11015" width="13" style="28" customWidth="1"/>
    <col min="11016" max="11016" width="9.33203125" style="28" customWidth="1"/>
    <col min="11017" max="11017" width="75.33203125" style="28" customWidth="1"/>
    <col min="11018" max="11264" width="10.83203125" style="28"/>
    <col min="11265" max="11265" width="14.33203125" style="28" customWidth="1"/>
    <col min="11266" max="11266" width="19.5" style="28" customWidth="1"/>
    <col min="11267" max="11267" width="28.33203125" style="28" customWidth="1"/>
    <col min="11268" max="11268" width="18.1640625" style="28" customWidth="1"/>
    <col min="11269" max="11269" width="11" style="28" customWidth="1"/>
    <col min="11270" max="11270" width="12" style="28" customWidth="1"/>
    <col min="11271" max="11271" width="13" style="28" customWidth="1"/>
    <col min="11272" max="11272" width="9.33203125" style="28" customWidth="1"/>
    <col min="11273" max="11273" width="75.33203125" style="28" customWidth="1"/>
    <col min="11274" max="11520" width="10.83203125" style="28"/>
    <col min="11521" max="11521" width="14.33203125" style="28" customWidth="1"/>
    <col min="11522" max="11522" width="19.5" style="28" customWidth="1"/>
    <col min="11523" max="11523" width="28.33203125" style="28" customWidth="1"/>
    <col min="11524" max="11524" width="18.1640625" style="28" customWidth="1"/>
    <col min="11525" max="11525" width="11" style="28" customWidth="1"/>
    <col min="11526" max="11526" width="12" style="28" customWidth="1"/>
    <col min="11527" max="11527" width="13" style="28" customWidth="1"/>
    <col min="11528" max="11528" width="9.33203125" style="28" customWidth="1"/>
    <col min="11529" max="11529" width="75.33203125" style="28" customWidth="1"/>
    <col min="11530" max="11776" width="10.83203125" style="28"/>
    <col min="11777" max="11777" width="14.33203125" style="28" customWidth="1"/>
    <col min="11778" max="11778" width="19.5" style="28" customWidth="1"/>
    <col min="11779" max="11779" width="28.33203125" style="28" customWidth="1"/>
    <col min="11780" max="11780" width="18.1640625" style="28" customWidth="1"/>
    <col min="11781" max="11781" width="11" style="28" customWidth="1"/>
    <col min="11782" max="11782" width="12" style="28" customWidth="1"/>
    <col min="11783" max="11783" width="13" style="28" customWidth="1"/>
    <col min="11784" max="11784" width="9.33203125" style="28" customWidth="1"/>
    <col min="11785" max="11785" width="75.33203125" style="28" customWidth="1"/>
    <col min="11786" max="12032" width="10.83203125" style="28"/>
    <col min="12033" max="12033" width="14.33203125" style="28" customWidth="1"/>
    <col min="12034" max="12034" width="19.5" style="28" customWidth="1"/>
    <col min="12035" max="12035" width="28.33203125" style="28" customWidth="1"/>
    <col min="12036" max="12036" width="18.1640625" style="28" customWidth="1"/>
    <col min="12037" max="12037" width="11" style="28" customWidth="1"/>
    <col min="12038" max="12038" width="12" style="28" customWidth="1"/>
    <col min="12039" max="12039" width="13" style="28" customWidth="1"/>
    <col min="12040" max="12040" width="9.33203125" style="28" customWidth="1"/>
    <col min="12041" max="12041" width="75.33203125" style="28" customWidth="1"/>
    <col min="12042" max="12288" width="10.83203125" style="28"/>
    <col min="12289" max="12289" width="14.33203125" style="28" customWidth="1"/>
    <col min="12290" max="12290" width="19.5" style="28" customWidth="1"/>
    <col min="12291" max="12291" width="28.33203125" style="28" customWidth="1"/>
    <col min="12292" max="12292" width="18.1640625" style="28" customWidth="1"/>
    <col min="12293" max="12293" width="11" style="28" customWidth="1"/>
    <col min="12294" max="12294" width="12" style="28" customWidth="1"/>
    <col min="12295" max="12295" width="13" style="28" customWidth="1"/>
    <col min="12296" max="12296" width="9.33203125" style="28" customWidth="1"/>
    <col min="12297" max="12297" width="75.33203125" style="28" customWidth="1"/>
    <col min="12298" max="12544" width="10.83203125" style="28"/>
    <col min="12545" max="12545" width="14.33203125" style="28" customWidth="1"/>
    <col min="12546" max="12546" width="19.5" style="28" customWidth="1"/>
    <col min="12547" max="12547" width="28.33203125" style="28" customWidth="1"/>
    <col min="12548" max="12548" width="18.1640625" style="28" customWidth="1"/>
    <col min="12549" max="12549" width="11" style="28" customWidth="1"/>
    <col min="12550" max="12550" width="12" style="28" customWidth="1"/>
    <col min="12551" max="12551" width="13" style="28" customWidth="1"/>
    <col min="12552" max="12552" width="9.33203125" style="28" customWidth="1"/>
    <col min="12553" max="12553" width="75.33203125" style="28" customWidth="1"/>
    <col min="12554" max="12800" width="10.83203125" style="28"/>
    <col min="12801" max="12801" width="14.33203125" style="28" customWidth="1"/>
    <col min="12802" max="12802" width="19.5" style="28" customWidth="1"/>
    <col min="12803" max="12803" width="28.33203125" style="28" customWidth="1"/>
    <col min="12804" max="12804" width="18.1640625" style="28" customWidth="1"/>
    <col min="12805" max="12805" width="11" style="28" customWidth="1"/>
    <col min="12806" max="12806" width="12" style="28" customWidth="1"/>
    <col min="12807" max="12807" width="13" style="28" customWidth="1"/>
    <col min="12808" max="12808" width="9.33203125" style="28" customWidth="1"/>
    <col min="12809" max="12809" width="75.33203125" style="28" customWidth="1"/>
    <col min="12810" max="13056" width="10.83203125" style="28"/>
    <col min="13057" max="13057" width="14.33203125" style="28" customWidth="1"/>
    <col min="13058" max="13058" width="19.5" style="28" customWidth="1"/>
    <col min="13059" max="13059" width="28.33203125" style="28" customWidth="1"/>
    <col min="13060" max="13060" width="18.1640625" style="28" customWidth="1"/>
    <col min="13061" max="13061" width="11" style="28" customWidth="1"/>
    <col min="13062" max="13062" width="12" style="28" customWidth="1"/>
    <col min="13063" max="13063" width="13" style="28" customWidth="1"/>
    <col min="13064" max="13064" width="9.33203125" style="28" customWidth="1"/>
    <col min="13065" max="13065" width="75.33203125" style="28" customWidth="1"/>
    <col min="13066" max="13312" width="10.83203125" style="28"/>
    <col min="13313" max="13313" width="14.33203125" style="28" customWidth="1"/>
    <col min="13314" max="13314" width="19.5" style="28" customWidth="1"/>
    <col min="13315" max="13315" width="28.33203125" style="28" customWidth="1"/>
    <col min="13316" max="13316" width="18.1640625" style="28" customWidth="1"/>
    <col min="13317" max="13317" width="11" style="28" customWidth="1"/>
    <col min="13318" max="13318" width="12" style="28" customWidth="1"/>
    <col min="13319" max="13319" width="13" style="28" customWidth="1"/>
    <col min="13320" max="13320" width="9.33203125" style="28" customWidth="1"/>
    <col min="13321" max="13321" width="75.33203125" style="28" customWidth="1"/>
    <col min="13322" max="13568" width="10.83203125" style="28"/>
    <col min="13569" max="13569" width="14.33203125" style="28" customWidth="1"/>
    <col min="13570" max="13570" width="19.5" style="28" customWidth="1"/>
    <col min="13571" max="13571" width="28.33203125" style="28" customWidth="1"/>
    <col min="13572" max="13572" width="18.1640625" style="28" customWidth="1"/>
    <col min="13573" max="13573" width="11" style="28" customWidth="1"/>
    <col min="13574" max="13574" width="12" style="28" customWidth="1"/>
    <col min="13575" max="13575" width="13" style="28" customWidth="1"/>
    <col min="13576" max="13576" width="9.33203125" style="28" customWidth="1"/>
    <col min="13577" max="13577" width="75.33203125" style="28" customWidth="1"/>
    <col min="13578" max="13824" width="10.83203125" style="28"/>
    <col min="13825" max="13825" width="14.33203125" style="28" customWidth="1"/>
    <col min="13826" max="13826" width="19.5" style="28" customWidth="1"/>
    <col min="13827" max="13827" width="28.33203125" style="28" customWidth="1"/>
    <col min="13828" max="13828" width="18.1640625" style="28" customWidth="1"/>
    <col min="13829" max="13829" width="11" style="28" customWidth="1"/>
    <col min="13830" max="13830" width="12" style="28" customWidth="1"/>
    <col min="13831" max="13831" width="13" style="28" customWidth="1"/>
    <col min="13832" max="13832" width="9.33203125" style="28" customWidth="1"/>
    <col min="13833" max="13833" width="75.33203125" style="28" customWidth="1"/>
    <col min="13834" max="14080" width="10.83203125" style="28"/>
    <col min="14081" max="14081" width="14.33203125" style="28" customWidth="1"/>
    <col min="14082" max="14082" width="19.5" style="28" customWidth="1"/>
    <col min="14083" max="14083" width="28.33203125" style="28" customWidth="1"/>
    <col min="14084" max="14084" width="18.1640625" style="28" customWidth="1"/>
    <col min="14085" max="14085" width="11" style="28" customWidth="1"/>
    <col min="14086" max="14086" width="12" style="28" customWidth="1"/>
    <col min="14087" max="14087" width="13" style="28" customWidth="1"/>
    <col min="14088" max="14088" width="9.33203125" style="28" customWidth="1"/>
    <col min="14089" max="14089" width="75.33203125" style="28" customWidth="1"/>
    <col min="14090" max="14336" width="10.83203125" style="28"/>
    <col min="14337" max="14337" width="14.33203125" style="28" customWidth="1"/>
    <col min="14338" max="14338" width="19.5" style="28" customWidth="1"/>
    <col min="14339" max="14339" width="28.33203125" style="28" customWidth="1"/>
    <col min="14340" max="14340" width="18.1640625" style="28" customWidth="1"/>
    <col min="14341" max="14341" width="11" style="28" customWidth="1"/>
    <col min="14342" max="14342" width="12" style="28" customWidth="1"/>
    <col min="14343" max="14343" width="13" style="28" customWidth="1"/>
    <col min="14344" max="14344" width="9.33203125" style="28" customWidth="1"/>
    <col min="14345" max="14345" width="75.33203125" style="28" customWidth="1"/>
    <col min="14346" max="14592" width="10.83203125" style="28"/>
    <col min="14593" max="14593" width="14.33203125" style="28" customWidth="1"/>
    <col min="14594" max="14594" width="19.5" style="28" customWidth="1"/>
    <col min="14595" max="14595" width="28.33203125" style="28" customWidth="1"/>
    <col min="14596" max="14596" width="18.1640625" style="28" customWidth="1"/>
    <col min="14597" max="14597" width="11" style="28" customWidth="1"/>
    <col min="14598" max="14598" width="12" style="28" customWidth="1"/>
    <col min="14599" max="14599" width="13" style="28" customWidth="1"/>
    <col min="14600" max="14600" width="9.33203125" style="28" customWidth="1"/>
    <col min="14601" max="14601" width="75.33203125" style="28" customWidth="1"/>
    <col min="14602" max="14848" width="10.83203125" style="28"/>
    <col min="14849" max="14849" width="14.33203125" style="28" customWidth="1"/>
    <col min="14850" max="14850" width="19.5" style="28" customWidth="1"/>
    <col min="14851" max="14851" width="28.33203125" style="28" customWidth="1"/>
    <col min="14852" max="14852" width="18.1640625" style="28" customWidth="1"/>
    <col min="14853" max="14853" width="11" style="28" customWidth="1"/>
    <col min="14854" max="14854" width="12" style="28" customWidth="1"/>
    <col min="14855" max="14855" width="13" style="28" customWidth="1"/>
    <col min="14856" max="14856" width="9.33203125" style="28" customWidth="1"/>
    <col min="14857" max="14857" width="75.33203125" style="28" customWidth="1"/>
    <col min="14858" max="15104" width="10.83203125" style="28"/>
    <col min="15105" max="15105" width="14.33203125" style="28" customWidth="1"/>
    <col min="15106" max="15106" width="19.5" style="28" customWidth="1"/>
    <col min="15107" max="15107" width="28.33203125" style="28" customWidth="1"/>
    <col min="15108" max="15108" width="18.1640625" style="28" customWidth="1"/>
    <col min="15109" max="15109" width="11" style="28" customWidth="1"/>
    <col min="15110" max="15110" width="12" style="28" customWidth="1"/>
    <col min="15111" max="15111" width="13" style="28" customWidth="1"/>
    <col min="15112" max="15112" width="9.33203125" style="28" customWidth="1"/>
    <col min="15113" max="15113" width="75.33203125" style="28" customWidth="1"/>
    <col min="15114" max="15360" width="10.83203125" style="28"/>
    <col min="15361" max="15361" width="14.33203125" style="28" customWidth="1"/>
    <col min="15362" max="15362" width="19.5" style="28" customWidth="1"/>
    <col min="15363" max="15363" width="28.33203125" style="28" customWidth="1"/>
    <col min="15364" max="15364" width="18.1640625" style="28" customWidth="1"/>
    <col min="15365" max="15365" width="11" style="28" customWidth="1"/>
    <col min="15366" max="15366" width="12" style="28" customWidth="1"/>
    <col min="15367" max="15367" width="13" style="28" customWidth="1"/>
    <col min="15368" max="15368" width="9.33203125" style="28" customWidth="1"/>
    <col min="15369" max="15369" width="75.33203125" style="28" customWidth="1"/>
    <col min="15370" max="15616" width="10.83203125" style="28"/>
    <col min="15617" max="15617" width="14.33203125" style="28" customWidth="1"/>
    <col min="15618" max="15618" width="19.5" style="28" customWidth="1"/>
    <col min="15619" max="15619" width="28.33203125" style="28" customWidth="1"/>
    <col min="15620" max="15620" width="18.1640625" style="28" customWidth="1"/>
    <col min="15621" max="15621" width="11" style="28" customWidth="1"/>
    <col min="15622" max="15622" width="12" style="28" customWidth="1"/>
    <col min="15623" max="15623" width="13" style="28" customWidth="1"/>
    <col min="15624" max="15624" width="9.33203125" style="28" customWidth="1"/>
    <col min="15625" max="15625" width="75.33203125" style="28" customWidth="1"/>
    <col min="15626" max="15872" width="10.83203125" style="28"/>
    <col min="15873" max="15873" width="14.33203125" style="28" customWidth="1"/>
    <col min="15874" max="15874" width="19.5" style="28" customWidth="1"/>
    <col min="15875" max="15875" width="28.33203125" style="28" customWidth="1"/>
    <col min="15876" max="15876" width="18.1640625" style="28" customWidth="1"/>
    <col min="15877" max="15877" width="11" style="28" customWidth="1"/>
    <col min="15878" max="15878" width="12" style="28" customWidth="1"/>
    <col min="15879" max="15879" width="13" style="28" customWidth="1"/>
    <col min="15880" max="15880" width="9.33203125" style="28" customWidth="1"/>
    <col min="15881" max="15881" width="75.33203125" style="28" customWidth="1"/>
    <col min="15882" max="16128" width="10.83203125" style="28"/>
    <col min="16129" max="16129" width="14.33203125" style="28" customWidth="1"/>
    <col min="16130" max="16130" width="19.5" style="28" customWidth="1"/>
    <col min="16131" max="16131" width="28.33203125" style="28" customWidth="1"/>
    <col min="16132" max="16132" width="18.1640625" style="28" customWidth="1"/>
    <col min="16133" max="16133" width="11" style="28" customWidth="1"/>
    <col min="16134" max="16134" width="12" style="28" customWidth="1"/>
    <col min="16135" max="16135" width="13" style="28" customWidth="1"/>
    <col min="16136" max="16136" width="9.33203125" style="28" customWidth="1"/>
    <col min="16137" max="16137" width="75.33203125" style="28" customWidth="1"/>
    <col min="16138" max="16384" width="10.83203125" style="28"/>
  </cols>
  <sheetData>
    <row r="1" spans="1:9" ht="18">
      <c r="A1" s="568" t="s">
        <v>35</v>
      </c>
      <c r="B1" s="568"/>
      <c r="C1" s="568"/>
      <c r="D1" s="568"/>
      <c r="E1" s="568"/>
      <c r="F1" s="568"/>
      <c r="G1" s="568"/>
      <c r="H1" s="568"/>
      <c r="I1" s="568"/>
    </row>
    <row r="2" spans="1:9" ht="16">
      <c r="A2" s="55"/>
      <c r="B2" s="55"/>
      <c r="C2" s="55"/>
      <c r="D2" s="55"/>
      <c r="E2" s="55"/>
      <c r="F2" s="55"/>
      <c r="G2" s="55"/>
      <c r="H2" s="55"/>
      <c r="I2" s="71"/>
    </row>
    <row r="3" spans="1:9" ht="17" thickBot="1">
      <c r="A3" s="55"/>
      <c r="B3" s="55"/>
      <c r="C3" s="55"/>
      <c r="D3" s="55"/>
      <c r="E3" s="55"/>
      <c r="F3" s="55"/>
      <c r="G3" s="55"/>
      <c r="H3" s="55"/>
      <c r="I3" s="71"/>
    </row>
    <row r="4" spans="1:9" s="30" customFormat="1" ht="12" customHeight="1">
      <c r="A4" s="541" t="s">
        <v>25</v>
      </c>
      <c r="B4" s="537" t="s">
        <v>26</v>
      </c>
      <c r="C4" s="541" t="s">
        <v>515</v>
      </c>
      <c r="D4" s="537" t="s">
        <v>4</v>
      </c>
      <c r="E4" s="537" t="s">
        <v>27</v>
      </c>
      <c r="F4" s="537" t="s">
        <v>6</v>
      </c>
      <c r="G4" s="537" t="s">
        <v>7</v>
      </c>
      <c r="H4" s="537" t="s">
        <v>8</v>
      </c>
      <c r="I4" s="539" t="s">
        <v>28</v>
      </c>
    </row>
    <row r="5" spans="1:9" s="30" customFormat="1" ht="14" customHeight="1" thickBot="1">
      <c r="A5" s="548"/>
      <c r="B5" s="549"/>
      <c r="C5" s="548"/>
      <c r="D5" s="550"/>
      <c r="E5" s="550"/>
      <c r="F5" s="550"/>
      <c r="G5" s="550"/>
      <c r="H5" s="550"/>
      <c r="I5" s="551"/>
    </row>
    <row r="6" spans="1:9" s="30" customFormat="1">
      <c r="A6" s="552" t="s">
        <v>409</v>
      </c>
      <c r="B6" s="552"/>
      <c r="C6" s="552"/>
      <c r="D6" s="552"/>
      <c r="E6" s="552"/>
      <c r="F6" s="552"/>
      <c r="G6" s="552"/>
      <c r="H6" s="552"/>
      <c r="I6" s="553"/>
    </row>
    <row r="7" spans="1:9" s="49" customFormat="1" ht="16">
      <c r="A7" s="87" t="s">
        <v>36</v>
      </c>
      <c r="B7" s="88" t="s">
        <v>37</v>
      </c>
      <c r="C7" s="89" t="s">
        <v>38</v>
      </c>
      <c r="D7" s="90" t="s">
        <v>36</v>
      </c>
      <c r="E7" s="91">
        <v>845.59</v>
      </c>
      <c r="F7" s="91">
        <v>169.12</v>
      </c>
      <c r="G7" s="92">
        <f>SUM(E7:F7)</f>
        <v>1014.71</v>
      </c>
      <c r="H7" s="93" t="s">
        <v>39</v>
      </c>
      <c r="I7" s="94" t="s">
        <v>40</v>
      </c>
    </row>
    <row r="8" spans="1:9" s="49" customFormat="1" ht="16">
      <c r="A8" s="87" t="s">
        <v>55</v>
      </c>
      <c r="B8" s="95" t="s">
        <v>56</v>
      </c>
      <c r="C8" s="89" t="s">
        <v>57</v>
      </c>
      <c r="D8" s="90" t="s">
        <v>58</v>
      </c>
      <c r="E8" s="91">
        <v>1059.99</v>
      </c>
      <c r="F8" s="91">
        <f>E8*20%</f>
        <v>211.99800000000002</v>
      </c>
      <c r="G8" s="92">
        <f>SUM(E8:F8)</f>
        <v>1271.9880000000001</v>
      </c>
      <c r="H8" s="93" t="s">
        <v>39</v>
      </c>
      <c r="I8" s="94" t="s">
        <v>59</v>
      </c>
    </row>
    <row r="9" spans="1:9" s="49" customFormat="1" ht="16">
      <c r="A9" s="258" t="s">
        <v>41</v>
      </c>
      <c r="B9" s="292">
        <v>2322500004</v>
      </c>
      <c r="C9" s="260" t="s">
        <v>42</v>
      </c>
      <c r="D9" s="261" t="s">
        <v>43</v>
      </c>
      <c r="E9" s="262">
        <v>650</v>
      </c>
      <c r="F9" s="262">
        <f>E9*20%</f>
        <v>130</v>
      </c>
      <c r="G9" s="290">
        <f>SUM(E9:F9)</f>
        <v>780</v>
      </c>
      <c r="H9" s="263" t="s">
        <v>39</v>
      </c>
      <c r="I9" s="291" t="s">
        <v>173</v>
      </c>
    </row>
    <row r="10" spans="1:9" s="49" customFormat="1" ht="16">
      <c r="A10" s="87" t="s">
        <v>45</v>
      </c>
      <c r="B10" s="88" t="s">
        <v>46</v>
      </c>
      <c r="C10" s="89" t="s">
        <v>47</v>
      </c>
      <c r="D10" s="90" t="s">
        <v>49</v>
      </c>
      <c r="E10" s="91">
        <v>254</v>
      </c>
      <c r="F10" s="91">
        <f>E10*0.2</f>
        <v>50.800000000000004</v>
      </c>
      <c r="G10" s="92">
        <f>E10+F10</f>
        <v>304.8</v>
      </c>
      <c r="H10" s="93" t="s">
        <v>39</v>
      </c>
      <c r="I10" s="94" t="s">
        <v>48</v>
      </c>
    </row>
    <row r="11" spans="1:9" s="49" customFormat="1" ht="16">
      <c r="A11" s="258" t="s">
        <v>70</v>
      </c>
      <c r="B11" s="289" t="s">
        <v>71</v>
      </c>
      <c r="C11" s="260" t="s">
        <v>72</v>
      </c>
      <c r="D11" s="261" t="s">
        <v>73</v>
      </c>
      <c r="E11" s="262">
        <v>735</v>
      </c>
      <c r="F11" s="262">
        <f>E11*20%</f>
        <v>147</v>
      </c>
      <c r="G11" s="290">
        <f>SUM(E11:F11)</f>
        <v>882</v>
      </c>
      <c r="H11" s="263" t="s">
        <v>39</v>
      </c>
      <c r="I11" s="291" t="s">
        <v>208</v>
      </c>
    </row>
    <row r="12" spans="1:9" s="49" customFormat="1">
      <c r="A12" s="295" t="s">
        <v>70</v>
      </c>
      <c r="B12" s="289" t="s">
        <v>107</v>
      </c>
      <c r="C12" s="96" t="s">
        <v>108</v>
      </c>
      <c r="D12" s="97" t="s">
        <v>73</v>
      </c>
      <c r="E12" s="98">
        <v>812</v>
      </c>
      <c r="F12" s="98">
        <v>0</v>
      </c>
      <c r="G12" s="296">
        <v>812</v>
      </c>
      <c r="H12" s="99" t="s">
        <v>39</v>
      </c>
      <c r="I12" s="291" t="s">
        <v>209</v>
      </c>
    </row>
    <row r="13" spans="1:9" s="49" customFormat="1" ht="16">
      <c r="A13" s="258" t="s">
        <v>102</v>
      </c>
      <c r="B13" s="289" t="s">
        <v>106</v>
      </c>
      <c r="C13" s="260" t="s">
        <v>72</v>
      </c>
      <c r="D13" s="261" t="s">
        <v>145</v>
      </c>
      <c r="E13" s="262">
        <v>1115</v>
      </c>
      <c r="F13" s="262">
        <f>E13*20%</f>
        <v>223</v>
      </c>
      <c r="G13" s="290">
        <f>SUM(E13:F13)</f>
        <v>1338</v>
      </c>
      <c r="H13" s="263" t="s">
        <v>39</v>
      </c>
      <c r="I13" s="291" t="s">
        <v>229</v>
      </c>
    </row>
    <row r="14" spans="1:9" s="49" customFormat="1" ht="16">
      <c r="A14" s="87" t="s">
        <v>109</v>
      </c>
      <c r="B14" s="100"/>
      <c r="C14" s="89" t="s">
        <v>110</v>
      </c>
      <c r="D14" s="90" t="s">
        <v>111</v>
      </c>
      <c r="E14" s="91">
        <v>169.44</v>
      </c>
      <c r="F14" s="91">
        <v>28.53</v>
      </c>
      <c r="G14" s="92">
        <f>E14+F14</f>
        <v>197.97</v>
      </c>
      <c r="H14" s="93" t="s">
        <v>39</v>
      </c>
      <c r="I14" s="94" t="s">
        <v>112</v>
      </c>
    </row>
    <row r="15" spans="1:9" s="49" customFormat="1" ht="16">
      <c r="A15" s="258" t="s">
        <v>116</v>
      </c>
      <c r="B15" s="289">
        <v>250100077</v>
      </c>
      <c r="C15" s="260" t="s">
        <v>117</v>
      </c>
      <c r="D15" s="261" t="s">
        <v>52</v>
      </c>
      <c r="E15" s="262">
        <v>1200</v>
      </c>
      <c r="F15" s="262">
        <f>E15*20%</f>
        <v>240</v>
      </c>
      <c r="G15" s="290">
        <f>SUM(E15:F15)</f>
        <v>1440</v>
      </c>
      <c r="H15" s="263" t="s">
        <v>39</v>
      </c>
      <c r="I15" s="291" t="s">
        <v>228</v>
      </c>
    </row>
    <row r="16" spans="1:9" s="49" customFormat="1" ht="16">
      <c r="A16" s="258" t="s">
        <v>119</v>
      </c>
      <c r="B16" s="317" t="s">
        <v>190</v>
      </c>
      <c r="C16" s="260" t="s">
        <v>189</v>
      </c>
      <c r="D16" s="261" t="s">
        <v>52</v>
      </c>
      <c r="E16" s="262">
        <v>1250</v>
      </c>
      <c r="F16" s="262">
        <v>0</v>
      </c>
      <c r="G16" s="290">
        <v>1250</v>
      </c>
      <c r="H16" s="263" t="s">
        <v>39</v>
      </c>
      <c r="I16" s="291" t="s">
        <v>227</v>
      </c>
    </row>
    <row r="17" spans="1:9" s="49" customFormat="1" ht="16">
      <c r="A17" s="87" t="s">
        <v>113</v>
      </c>
      <c r="B17" s="88"/>
      <c r="C17" s="89" t="s">
        <v>114</v>
      </c>
      <c r="D17" s="90" t="s">
        <v>115</v>
      </c>
      <c r="E17" s="91">
        <v>403.37</v>
      </c>
      <c r="F17" s="91">
        <v>80.680000000000007</v>
      </c>
      <c r="G17" s="92">
        <f>E17+F17</f>
        <v>484.05</v>
      </c>
      <c r="H17" s="93" t="s">
        <v>39</v>
      </c>
      <c r="I17" s="94" t="s">
        <v>150</v>
      </c>
    </row>
    <row r="18" spans="1:9" s="49" customFormat="1" ht="16">
      <c r="A18" s="258" t="s">
        <v>113</v>
      </c>
      <c r="B18" s="289">
        <v>2322500178</v>
      </c>
      <c r="C18" s="260" t="s">
        <v>72</v>
      </c>
      <c r="D18" s="261" t="s">
        <v>123</v>
      </c>
      <c r="E18" s="262">
        <v>650</v>
      </c>
      <c r="F18" s="262">
        <f>E18*20%</f>
        <v>130</v>
      </c>
      <c r="G18" s="290">
        <f t="shared" ref="G18:G25" si="0">SUM(E18:F18)</f>
        <v>780</v>
      </c>
      <c r="H18" s="263" t="s">
        <v>39</v>
      </c>
      <c r="I18" s="291" t="s">
        <v>280</v>
      </c>
    </row>
    <row r="19" spans="1:9" s="49" customFormat="1" ht="45">
      <c r="A19" s="295" t="s">
        <v>113</v>
      </c>
      <c r="B19" s="289">
        <v>250100218</v>
      </c>
      <c r="C19" s="96" t="s">
        <v>152</v>
      </c>
      <c r="D19" s="97" t="s">
        <v>123</v>
      </c>
      <c r="E19" s="98">
        <v>5414</v>
      </c>
      <c r="F19" s="98">
        <f>E19*20%</f>
        <v>1082.8</v>
      </c>
      <c r="G19" s="296">
        <f t="shared" si="0"/>
        <v>6496.8</v>
      </c>
      <c r="H19" s="99" t="s">
        <v>39</v>
      </c>
      <c r="I19" s="291" t="s">
        <v>281</v>
      </c>
    </row>
    <row r="20" spans="1:9" s="49" customFormat="1">
      <c r="A20" s="295" t="s">
        <v>113</v>
      </c>
      <c r="B20" s="289" t="s">
        <v>153</v>
      </c>
      <c r="C20" s="96" t="s">
        <v>121</v>
      </c>
      <c r="D20" s="97" t="s">
        <v>86</v>
      </c>
      <c r="E20" s="98">
        <v>275</v>
      </c>
      <c r="F20" s="98">
        <f>E20*20%</f>
        <v>55</v>
      </c>
      <c r="G20" s="296">
        <f t="shared" si="0"/>
        <v>330</v>
      </c>
      <c r="H20" s="99" t="s">
        <v>39</v>
      </c>
      <c r="I20" s="291" t="s">
        <v>386</v>
      </c>
    </row>
    <row r="21" spans="1:9" s="49" customFormat="1">
      <c r="A21" s="204" t="s">
        <v>113</v>
      </c>
      <c r="B21" s="203" t="s">
        <v>157</v>
      </c>
      <c r="C21" s="205" t="s">
        <v>158</v>
      </c>
      <c r="D21" s="206" t="s">
        <v>123</v>
      </c>
      <c r="E21" s="207">
        <v>65.989999999999995</v>
      </c>
      <c r="F21" s="207">
        <v>13.2</v>
      </c>
      <c r="G21" s="208">
        <f t="shared" si="0"/>
        <v>79.19</v>
      </c>
      <c r="H21" s="209" t="s">
        <v>39</v>
      </c>
      <c r="I21" s="202" t="s">
        <v>159</v>
      </c>
    </row>
    <row r="22" spans="1:9" s="49" customFormat="1">
      <c r="A22" s="204" t="s">
        <v>113</v>
      </c>
      <c r="B22" s="210" t="s">
        <v>166</v>
      </c>
      <c r="C22" s="205" t="s">
        <v>158</v>
      </c>
      <c r="D22" s="206" t="s">
        <v>49</v>
      </c>
      <c r="E22" s="207">
        <v>4</v>
      </c>
      <c r="F22" s="207">
        <f>E22*20%</f>
        <v>0.8</v>
      </c>
      <c r="G22" s="208">
        <f>SUM(E22:F22)</f>
        <v>4.8</v>
      </c>
      <c r="H22" s="209" t="s">
        <v>39</v>
      </c>
      <c r="I22" s="202" t="s">
        <v>167</v>
      </c>
    </row>
    <row r="23" spans="1:9" s="49" customFormat="1">
      <c r="A23" s="204" t="s">
        <v>113</v>
      </c>
      <c r="B23" s="210" t="s">
        <v>168</v>
      </c>
      <c r="C23" s="205" t="s">
        <v>158</v>
      </c>
      <c r="D23" s="206" t="s">
        <v>49</v>
      </c>
      <c r="E23" s="207">
        <v>58.61</v>
      </c>
      <c r="F23" s="207">
        <v>11.72</v>
      </c>
      <c r="G23" s="208">
        <f>SUM(E23:F23)</f>
        <v>70.33</v>
      </c>
      <c r="H23" s="209" t="s">
        <v>39</v>
      </c>
      <c r="I23" s="202" t="s">
        <v>169</v>
      </c>
    </row>
    <row r="24" spans="1:9" s="49" customFormat="1" ht="30">
      <c r="A24" s="293" t="s">
        <v>113</v>
      </c>
      <c r="B24" s="294" t="s">
        <v>161</v>
      </c>
      <c r="C24" s="96" t="s">
        <v>160</v>
      </c>
      <c r="D24" s="97" t="s">
        <v>52</v>
      </c>
      <c r="E24" s="98">
        <v>564.58000000000004</v>
      </c>
      <c r="F24" s="98">
        <f>E24*20%</f>
        <v>112.91600000000001</v>
      </c>
      <c r="G24" s="98">
        <f t="shared" si="0"/>
        <v>677.49600000000009</v>
      </c>
      <c r="H24" s="99" t="s">
        <v>39</v>
      </c>
      <c r="I24" s="291" t="s">
        <v>226</v>
      </c>
    </row>
    <row r="25" spans="1:9" s="49" customFormat="1" ht="16">
      <c r="A25" s="258" t="s">
        <v>113</v>
      </c>
      <c r="B25" s="259" t="s">
        <v>162</v>
      </c>
      <c r="C25" s="260" t="s">
        <v>160</v>
      </c>
      <c r="D25" s="261" t="s">
        <v>52</v>
      </c>
      <c r="E25" s="262">
        <v>978</v>
      </c>
      <c r="F25" s="262">
        <f>E25*20%</f>
        <v>195.60000000000002</v>
      </c>
      <c r="G25" s="290">
        <f t="shared" si="0"/>
        <v>1173.5999999999999</v>
      </c>
      <c r="H25" s="263" t="s">
        <v>39</v>
      </c>
      <c r="I25" s="291" t="s">
        <v>225</v>
      </c>
    </row>
    <row r="26" spans="1:9" s="49" customFormat="1" ht="17">
      <c r="A26" s="258" t="s">
        <v>113</v>
      </c>
      <c r="B26" s="259" t="s">
        <v>184</v>
      </c>
      <c r="C26" s="260" t="s">
        <v>170</v>
      </c>
      <c r="D26" s="261" t="s">
        <v>171</v>
      </c>
      <c r="E26" s="262">
        <v>2935.54</v>
      </c>
      <c r="F26" s="262">
        <f>E26*20%</f>
        <v>587.10800000000006</v>
      </c>
      <c r="G26" s="262">
        <f>SUM(E26:F26)</f>
        <v>3522.6480000000001</v>
      </c>
      <c r="H26" s="263" t="s">
        <v>39</v>
      </c>
      <c r="I26" s="264" t="s">
        <v>459</v>
      </c>
    </row>
    <row r="27" spans="1:9" s="49" customFormat="1" ht="30">
      <c r="A27" s="250" t="s">
        <v>113</v>
      </c>
      <c r="B27" s="251" t="s">
        <v>172</v>
      </c>
      <c r="C27" s="252" t="s">
        <v>170</v>
      </c>
      <c r="D27" s="253" t="s">
        <v>171</v>
      </c>
      <c r="E27" s="254">
        <v>1240.4000000000001</v>
      </c>
      <c r="F27" s="254">
        <f>E27*20%</f>
        <v>248.08000000000004</v>
      </c>
      <c r="G27" s="255">
        <f>SUM(E27:F27)</f>
        <v>1488.48</v>
      </c>
      <c r="H27" s="256" t="s">
        <v>39</v>
      </c>
      <c r="I27" s="257" t="s">
        <v>514</v>
      </c>
    </row>
    <row r="28" spans="1:9" s="54" customFormat="1" ht="16">
      <c r="A28" s="242" t="s">
        <v>113</v>
      </c>
      <c r="B28" s="243" t="s">
        <v>183</v>
      </c>
      <c r="C28" s="244" t="s">
        <v>170</v>
      </c>
      <c r="D28" s="245" t="s">
        <v>171</v>
      </c>
      <c r="E28" s="246">
        <v>-150.91999999999999</v>
      </c>
      <c r="F28" s="246">
        <f>E28*20%</f>
        <v>-30.183999999999997</v>
      </c>
      <c r="G28" s="247">
        <f>SUM(E28:F28)</f>
        <v>-181.10399999999998</v>
      </c>
      <c r="H28" s="248" t="s">
        <v>39</v>
      </c>
      <c r="I28" s="249" t="s">
        <v>460</v>
      </c>
    </row>
    <row r="29" spans="1:9" s="49" customFormat="1" ht="16">
      <c r="A29" s="297" t="s">
        <v>113</v>
      </c>
      <c r="B29" s="298" t="s">
        <v>201</v>
      </c>
      <c r="C29" s="299" t="s">
        <v>160</v>
      </c>
      <c r="D29" s="270" t="s">
        <v>52</v>
      </c>
      <c r="E29" s="271">
        <v>230.87</v>
      </c>
      <c r="F29" s="271">
        <v>46.17</v>
      </c>
      <c r="G29" s="272">
        <v>277.04000000000002</v>
      </c>
      <c r="H29" s="300" t="s">
        <v>39</v>
      </c>
      <c r="I29" s="301" t="s">
        <v>224</v>
      </c>
    </row>
    <row r="30" spans="1:9" s="30" customFormat="1">
      <c r="A30" s="84"/>
      <c r="B30" s="85"/>
      <c r="C30" s="58"/>
      <c r="D30" s="76"/>
      <c r="E30" s="72"/>
      <c r="F30" s="72"/>
      <c r="G30" s="60"/>
      <c r="H30" s="56"/>
      <c r="I30" s="59"/>
    </row>
    <row r="31" spans="1:9" s="30" customFormat="1">
      <c r="A31" s="101"/>
      <c r="B31" s="102"/>
      <c r="C31" s="103" t="s">
        <v>10</v>
      </c>
      <c r="D31" s="104"/>
      <c r="E31" s="105">
        <f>SUM(E7:E30)</f>
        <v>20760.460000000003</v>
      </c>
      <c r="F31" s="105">
        <f>SUM(F7:F30)</f>
        <v>3734.3379999999997</v>
      </c>
      <c r="G31" s="105">
        <f>SUM(G7:G30)</f>
        <v>24494.797999999999</v>
      </c>
      <c r="H31" s="106"/>
      <c r="I31" s="107"/>
    </row>
    <row r="32" spans="1:9" s="30" customFormat="1">
      <c r="A32" s="552" t="s">
        <v>410</v>
      </c>
      <c r="B32" s="552"/>
      <c r="C32" s="552"/>
      <c r="D32" s="552"/>
      <c r="E32" s="552"/>
      <c r="F32" s="552"/>
      <c r="G32" s="552"/>
      <c r="H32" s="552"/>
      <c r="I32" s="553"/>
    </row>
    <row r="33" spans="1:9" s="51" customFormat="1">
      <c r="A33" s="88" t="s">
        <v>213</v>
      </c>
      <c r="B33" s="88" t="s">
        <v>214</v>
      </c>
      <c r="C33" s="88" t="s">
        <v>215</v>
      </c>
      <c r="D33" s="108" t="s">
        <v>213</v>
      </c>
      <c r="E33" s="109" t="s">
        <v>216</v>
      </c>
      <c r="F33" s="109" t="s">
        <v>217</v>
      </c>
      <c r="G33" s="110">
        <v>1014.71</v>
      </c>
      <c r="H33" s="108" t="s">
        <v>39</v>
      </c>
      <c r="I33" s="88" t="s">
        <v>218</v>
      </c>
    </row>
    <row r="34" spans="1:9" s="49" customFormat="1">
      <c r="A34" s="302" t="s">
        <v>197</v>
      </c>
      <c r="B34" s="251" t="s">
        <v>198</v>
      </c>
      <c r="C34" s="252" t="s">
        <v>42</v>
      </c>
      <c r="D34" s="253" t="s">
        <v>199</v>
      </c>
      <c r="E34" s="254">
        <v>735</v>
      </c>
      <c r="F34" s="254">
        <f>E34*20%</f>
        <v>147</v>
      </c>
      <c r="G34" s="255">
        <f>SUM(E34:F34)</f>
        <v>882</v>
      </c>
      <c r="H34" s="256" t="s">
        <v>39</v>
      </c>
      <c r="I34" s="303" t="s">
        <v>315</v>
      </c>
    </row>
    <row r="35" spans="1:9" s="49" customFormat="1">
      <c r="A35" s="266" t="s">
        <v>130</v>
      </c>
      <c r="B35" s="237">
        <v>2322500342</v>
      </c>
      <c r="C35" s="252" t="s">
        <v>42</v>
      </c>
      <c r="D35" s="267" t="s">
        <v>204</v>
      </c>
      <c r="E35" s="240">
        <v>380</v>
      </c>
      <c r="F35" s="240">
        <v>76</v>
      </c>
      <c r="G35" s="268">
        <f>E35+F35</f>
        <v>456</v>
      </c>
      <c r="H35" s="239" t="s">
        <v>39</v>
      </c>
      <c r="I35" s="269" t="s">
        <v>387</v>
      </c>
    </row>
    <row r="36" spans="1:9" s="49" customFormat="1">
      <c r="A36" s="266" t="s">
        <v>282</v>
      </c>
      <c r="B36" s="237" t="s">
        <v>283</v>
      </c>
      <c r="C36" s="252" t="s">
        <v>189</v>
      </c>
      <c r="D36" s="267" t="s">
        <v>284</v>
      </c>
      <c r="E36" s="240">
        <v>1250</v>
      </c>
      <c r="F36" s="240">
        <v>0</v>
      </c>
      <c r="G36" s="268">
        <f>E36+F36</f>
        <v>1250</v>
      </c>
      <c r="H36" s="239" t="s">
        <v>39</v>
      </c>
      <c r="I36" s="269" t="s">
        <v>388</v>
      </c>
    </row>
    <row r="37" spans="1:9" s="49" customFormat="1">
      <c r="A37" s="266" t="s">
        <v>232</v>
      </c>
      <c r="B37" s="237">
        <v>2322500362</v>
      </c>
      <c r="C37" s="252" t="s">
        <v>42</v>
      </c>
      <c r="D37" s="267" t="s">
        <v>239</v>
      </c>
      <c r="E37" s="240">
        <v>735</v>
      </c>
      <c r="F37" s="240">
        <v>147</v>
      </c>
      <c r="G37" s="268">
        <f>E37+F37</f>
        <v>882</v>
      </c>
      <c r="H37" s="239" t="s">
        <v>39</v>
      </c>
      <c r="I37" s="269" t="s">
        <v>389</v>
      </c>
    </row>
    <row r="38" spans="1:9" s="49" customFormat="1">
      <c r="A38" s="111" t="s">
        <v>52</v>
      </c>
      <c r="B38" s="112"/>
      <c r="C38" s="112" t="s">
        <v>236</v>
      </c>
      <c r="D38" s="113" t="s">
        <v>237</v>
      </c>
      <c r="E38" s="114">
        <v>470.74</v>
      </c>
      <c r="F38" s="114">
        <v>21.71</v>
      </c>
      <c r="G38" s="115">
        <v>492.45</v>
      </c>
      <c r="H38" s="116" t="s">
        <v>39</v>
      </c>
      <c r="I38" s="117" t="s">
        <v>241</v>
      </c>
    </row>
    <row r="39" spans="1:9" s="49" customFormat="1">
      <c r="A39" s="118" t="s">
        <v>52</v>
      </c>
      <c r="B39" s="304" t="s">
        <v>287</v>
      </c>
      <c r="C39" s="103" t="s">
        <v>288</v>
      </c>
      <c r="D39" s="104" t="s">
        <v>151</v>
      </c>
      <c r="E39" s="105">
        <v>2065</v>
      </c>
      <c r="F39" s="105">
        <f>E39*0.2</f>
        <v>413</v>
      </c>
      <c r="G39" s="105">
        <f>E39+F39</f>
        <v>2478</v>
      </c>
      <c r="H39" s="106" t="s">
        <v>39</v>
      </c>
      <c r="I39" s="119" t="s">
        <v>454</v>
      </c>
    </row>
    <row r="40" spans="1:9" s="49" customFormat="1">
      <c r="A40" s="118" t="s">
        <v>52</v>
      </c>
      <c r="B40" s="304" t="s">
        <v>303</v>
      </c>
      <c r="C40" s="103" t="s">
        <v>152</v>
      </c>
      <c r="D40" s="104" t="s">
        <v>151</v>
      </c>
      <c r="E40" s="105">
        <v>4230</v>
      </c>
      <c r="F40" s="105">
        <v>846</v>
      </c>
      <c r="G40" s="105">
        <v>5076</v>
      </c>
      <c r="H40" s="106" t="s">
        <v>39</v>
      </c>
      <c r="I40" s="119" t="s">
        <v>455</v>
      </c>
    </row>
    <row r="41" spans="1:9" s="49" customFormat="1">
      <c r="A41" s="120" t="s">
        <v>52</v>
      </c>
      <c r="B41" s="121" t="s">
        <v>324</v>
      </c>
      <c r="C41" s="122" t="s">
        <v>57</v>
      </c>
      <c r="D41" s="123" t="s">
        <v>325</v>
      </c>
      <c r="E41" s="124">
        <v>1061.99</v>
      </c>
      <c r="F41" s="124">
        <v>212.4</v>
      </c>
      <c r="G41" s="110">
        <f t="shared" ref="G41:G46" si="1">E41+F41</f>
        <v>1274.3900000000001</v>
      </c>
      <c r="H41" s="125" t="s">
        <v>39</v>
      </c>
      <c r="I41" s="126" t="s">
        <v>326</v>
      </c>
    </row>
    <row r="42" spans="1:9" s="49" customFormat="1" ht="30">
      <c r="A42" s="266" t="s">
        <v>52</v>
      </c>
      <c r="B42" s="265" t="s">
        <v>341</v>
      </c>
      <c r="C42" s="237" t="s">
        <v>170</v>
      </c>
      <c r="D42" s="267" t="s">
        <v>342</v>
      </c>
      <c r="E42" s="240">
        <v>3395.44</v>
      </c>
      <c r="F42" s="240">
        <v>679.09</v>
      </c>
      <c r="G42" s="268">
        <f t="shared" si="1"/>
        <v>4074.53</v>
      </c>
      <c r="H42" s="239" t="s">
        <v>39</v>
      </c>
      <c r="I42" s="269" t="s">
        <v>543</v>
      </c>
    </row>
    <row r="43" spans="1:9" s="49" customFormat="1">
      <c r="A43" s="266" t="s">
        <v>52</v>
      </c>
      <c r="B43" s="237" t="s">
        <v>344</v>
      </c>
      <c r="C43" s="237" t="s">
        <v>170</v>
      </c>
      <c r="D43" s="267" t="s">
        <v>342</v>
      </c>
      <c r="E43" s="240">
        <v>766.3</v>
      </c>
      <c r="F43" s="240">
        <v>153.26</v>
      </c>
      <c r="G43" s="268">
        <f t="shared" si="1"/>
        <v>919.56</v>
      </c>
      <c r="H43" s="239" t="s">
        <v>39</v>
      </c>
      <c r="I43" s="269" t="s">
        <v>544</v>
      </c>
    </row>
    <row r="44" spans="1:9" s="49" customFormat="1">
      <c r="A44" s="266" t="s">
        <v>52</v>
      </c>
      <c r="B44" s="237">
        <v>20250226</v>
      </c>
      <c r="C44" s="237" t="s">
        <v>391</v>
      </c>
      <c r="D44" s="267" t="s">
        <v>151</v>
      </c>
      <c r="E44" s="240">
        <v>330</v>
      </c>
      <c r="F44" s="240">
        <f>E44*0.2</f>
        <v>66</v>
      </c>
      <c r="G44" s="268">
        <f t="shared" si="1"/>
        <v>396</v>
      </c>
      <c r="H44" s="239" t="s">
        <v>39</v>
      </c>
      <c r="I44" s="269" t="s">
        <v>456</v>
      </c>
    </row>
    <row r="45" spans="1:9" s="49" customFormat="1">
      <c r="A45" s="266" t="s">
        <v>52</v>
      </c>
      <c r="B45" s="237" t="s">
        <v>392</v>
      </c>
      <c r="C45" s="237" t="s">
        <v>160</v>
      </c>
      <c r="D45" s="267" t="s">
        <v>151</v>
      </c>
      <c r="E45" s="240">
        <v>1100</v>
      </c>
      <c r="F45" s="240">
        <f>E45*0.2</f>
        <v>220</v>
      </c>
      <c r="G45" s="268">
        <f t="shared" si="1"/>
        <v>1320</v>
      </c>
      <c r="H45" s="239" t="s">
        <v>39</v>
      </c>
      <c r="I45" s="269" t="s">
        <v>457</v>
      </c>
    </row>
    <row r="46" spans="1:9" s="49" customFormat="1" ht="16" customHeight="1">
      <c r="A46" s="266" t="s">
        <v>52</v>
      </c>
      <c r="B46" s="237" t="s">
        <v>393</v>
      </c>
      <c r="C46" s="237" t="s">
        <v>160</v>
      </c>
      <c r="D46" s="267" t="s">
        <v>151</v>
      </c>
      <c r="E46" s="240">
        <v>332.95</v>
      </c>
      <c r="F46" s="240">
        <f>E46*0.2</f>
        <v>66.59</v>
      </c>
      <c r="G46" s="268">
        <f t="shared" si="1"/>
        <v>399.53999999999996</v>
      </c>
      <c r="H46" s="239" t="s">
        <v>39</v>
      </c>
      <c r="I46" s="269" t="s">
        <v>458</v>
      </c>
    </row>
    <row r="47" spans="1:9" s="49" customFormat="1" ht="16" customHeight="1">
      <c r="A47" s="266" t="s">
        <v>52</v>
      </c>
      <c r="B47" s="315" t="s">
        <v>494</v>
      </c>
      <c r="C47" s="237" t="s">
        <v>318</v>
      </c>
      <c r="D47" s="267" t="s">
        <v>212</v>
      </c>
      <c r="E47" s="240">
        <v>400</v>
      </c>
      <c r="F47" s="240">
        <v>0</v>
      </c>
      <c r="G47" s="268">
        <f>E47+F47</f>
        <v>400</v>
      </c>
      <c r="H47" s="239" t="s">
        <v>39</v>
      </c>
      <c r="I47" s="269" t="s">
        <v>518</v>
      </c>
    </row>
    <row r="48" spans="1:9" s="30" customFormat="1">
      <c r="A48" s="74"/>
      <c r="B48" s="85"/>
      <c r="C48" s="58"/>
      <c r="D48" s="76"/>
      <c r="E48" s="72"/>
      <c r="F48" s="72"/>
      <c r="G48" s="60"/>
      <c r="H48" s="56"/>
      <c r="I48" s="75"/>
    </row>
    <row r="49" spans="1:9" s="49" customFormat="1">
      <c r="A49" s="118"/>
      <c r="B49" s="102"/>
      <c r="C49" s="103" t="s">
        <v>10</v>
      </c>
      <c r="D49" s="104"/>
      <c r="E49" s="105">
        <f>SUM(E33:E48)</f>
        <v>17252.420000000002</v>
      </c>
      <c r="F49" s="105">
        <f>SUM(F33:F48)</f>
        <v>3048.05</v>
      </c>
      <c r="G49" s="105">
        <f>SUM(G33:G48)</f>
        <v>21315.18</v>
      </c>
      <c r="H49" s="106"/>
      <c r="I49" s="119"/>
    </row>
    <row r="50" spans="1:9" s="30" customFormat="1">
      <c r="A50" s="552" t="s">
        <v>411</v>
      </c>
      <c r="B50" s="552"/>
      <c r="C50" s="552"/>
      <c r="D50" s="552"/>
      <c r="E50" s="552"/>
      <c r="F50" s="552"/>
      <c r="G50" s="552"/>
      <c r="H50" s="552"/>
      <c r="I50" s="553"/>
    </row>
    <row r="51" spans="1:9" s="49" customFormat="1">
      <c r="A51" s="120" t="s">
        <v>246</v>
      </c>
      <c r="B51" s="121" t="s">
        <v>247</v>
      </c>
      <c r="C51" s="122" t="s">
        <v>215</v>
      </c>
      <c r="D51" s="123" t="s">
        <v>246</v>
      </c>
      <c r="E51" s="124">
        <v>845.59</v>
      </c>
      <c r="F51" s="124">
        <v>169.12</v>
      </c>
      <c r="G51" s="110">
        <f>E51+F51</f>
        <v>1014.71</v>
      </c>
      <c r="H51" s="125" t="s">
        <v>39</v>
      </c>
      <c r="I51" s="126" t="s">
        <v>248</v>
      </c>
    </row>
    <row r="52" spans="1:9" s="49" customFormat="1">
      <c r="A52" s="266" t="s">
        <v>164</v>
      </c>
      <c r="B52" s="237">
        <v>2322500526</v>
      </c>
      <c r="C52" s="237" t="s">
        <v>288</v>
      </c>
      <c r="D52" s="267" t="s">
        <v>316</v>
      </c>
      <c r="E52" s="240">
        <v>1765</v>
      </c>
      <c r="F52" s="240">
        <v>353</v>
      </c>
      <c r="G52" s="268">
        <f>E52+F52</f>
        <v>2118</v>
      </c>
      <c r="H52" s="239" t="s">
        <v>39</v>
      </c>
      <c r="I52" s="269" t="s">
        <v>461</v>
      </c>
    </row>
    <row r="53" spans="1:9" s="49" customFormat="1">
      <c r="A53" s="266" t="s">
        <v>164</v>
      </c>
      <c r="B53" s="237" t="s">
        <v>317</v>
      </c>
      <c r="C53" s="237" t="s">
        <v>318</v>
      </c>
      <c r="D53" s="267" t="s">
        <v>319</v>
      </c>
      <c r="E53" s="240">
        <v>400</v>
      </c>
      <c r="F53" s="240">
        <v>0</v>
      </c>
      <c r="G53" s="268">
        <f>E53+F53</f>
        <v>400</v>
      </c>
      <c r="H53" s="239" t="s">
        <v>39</v>
      </c>
      <c r="I53" s="269" t="s">
        <v>519</v>
      </c>
    </row>
    <row r="54" spans="1:9" s="49" customFormat="1">
      <c r="A54" s="266" t="s">
        <v>331</v>
      </c>
      <c r="B54" s="237">
        <v>2322500563</v>
      </c>
      <c r="C54" s="237" t="s">
        <v>288</v>
      </c>
      <c r="D54" s="267" t="s">
        <v>332</v>
      </c>
      <c r="E54" s="240">
        <v>3095</v>
      </c>
      <c r="F54" s="240">
        <v>619</v>
      </c>
      <c r="G54" s="268">
        <v>3714</v>
      </c>
      <c r="H54" s="239" t="s">
        <v>39</v>
      </c>
      <c r="I54" s="269" t="s">
        <v>483</v>
      </c>
    </row>
    <row r="55" spans="1:9" s="49" customFormat="1">
      <c r="A55" s="266" t="s">
        <v>380</v>
      </c>
      <c r="B55" s="237">
        <v>2322500614</v>
      </c>
      <c r="C55" s="237" t="s">
        <v>288</v>
      </c>
      <c r="D55" s="267" t="s">
        <v>381</v>
      </c>
      <c r="E55" s="240">
        <v>735</v>
      </c>
      <c r="F55" s="240">
        <v>147</v>
      </c>
      <c r="G55" s="268">
        <f>E55+F55</f>
        <v>882</v>
      </c>
      <c r="H55" s="239" t="s">
        <v>39</v>
      </c>
      <c r="I55" s="269" t="s">
        <v>520</v>
      </c>
    </row>
    <row r="56" spans="1:9" s="49" customFormat="1">
      <c r="A56" s="266" t="s">
        <v>212</v>
      </c>
      <c r="B56" s="237">
        <v>2322500640</v>
      </c>
      <c r="C56" s="237" t="s">
        <v>288</v>
      </c>
      <c r="D56" s="267" t="s">
        <v>311</v>
      </c>
      <c r="E56" s="240">
        <v>650</v>
      </c>
      <c r="F56" s="240">
        <f>E56*0.2</f>
        <v>130</v>
      </c>
      <c r="G56" s="268">
        <f>E56+F56</f>
        <v>780</v>
      </c>
      <c r="H56" s="239" t="s">
        <v>39</v>
      </c>
      <c r="I56" s="269" t="s">
        <v>566</v>
      </c>
    </row>
    <row r="57" spans="1:9" s="49" customFormat="1" ht="16">
      <c r="A57" s="111" t="s">
        <v>212</v>
      </c>
      <c r="B57" s="127"/>
      <c r="C57" s="112" t="s">
        <v>425</v>
      </c>
      <c r="D57" s="113" t="s">
        <v>243</v>
      </c>
      <c r="E57" s="114">
        <v>129.38999999999999</v>
      </c>
      <c r="F57" s="114">
        <v>19.690000000000001</v>
      </c>
      <c r="G57" s="115">
        <v>149.08000000000001</v>
      </c>
      <c r="H57" s="116" t="s">
        <v>39</v>
      </c>
      <c r="I57" s="117" t="s">
        <v>426</v>
      </c>
    </row>
    <row r="58" spans="1:9" s="49" customFormat="1">
      <c r="A58" s="266" t="s">
        <v>212</v>
      </c>
      <c r="B58" s="237">
        <v>250300791</v>
      </c>
      <c r="C58" s="237" t="s">
        <v>152</v>
      </c>
      <c r="D58" s="267" t="s">
        <v>311</v>
      </c>
      <c r="E58" s="240">
        <v>1957</v>
      </c>
      <c r="F58" s="240">
        <f>E58*0.2</f>
        <v>391.40000000000003</v>
      </c>
      <c r="G58" s="268">
        <f t="shared" ref="G58:G64" si="2">E58+F58</f>
        <v>2348.4</v>
      </c>
      <c r="H58" s="239" t="s">
        <v>39</v>
      </c>
      <c r="I58" s="269" t="s">
        <v>567</v>
      </c>
    </row>
    <row r="59" spans="1:9" s="49" customFormat="1" ht="16">
      <c r="A59" s="266" t="s">
        <v>212</v>
      </c>
      <c r="B59" s="305" t="s">
        <v>429</v>
      </c>
      <c r="C59" s="237" t="s">
        <v>160</v>
      </c>
      <c r="D59" s="267" t="s">
        <v>311</v>
      </c>
      <c r="E59" s="240">
        <v>958.44</v>
      </c>
      <c r="F59" s="240">
        <f>E59*0.2</f>
        <v>191.68800000000002</v>
      </c>
      <c r="G59" s="268">
        <f t="shared" si="2"/>
        <v>1150.1280000000002</v>
      </c>
      <c r="H59" s="239" t="s">
        <v>39</v>
      </c>
      <c r="I59" s="269" t="s">
        <v>568</v>
      </c>
    </row>
    <row r="60" spans="1:9" s="49" customFormat="1" ht="16">
      <c r="A60" s="266" t="s">
        <v>212</v>
      </c>
      <c r="B60" s="306" t="s">
        <v>439</v>
      </c>
      <c r="C60" s="237" t="s">
        <v>160</v>
      </c>
      <c r="D60" s="267" t="s">
        <v>311</v>
      </c>
      <c r="E60" s="240">
        <v>660</v>
      </c>
      <c r="F60" s="240">
        <v>132</v>
      </c>
      <c r="G60" s="268">
        <f t="shared" si="2"/>
        <v>792</v>
      </c>
      <c r="H60" s="239" t="s">
        <v>39</v>
      </c>
      <c r="I60" s="269" t="s">
        <v>569</v>
      </c>
    </row>
    <row r="61" spans="1:9" s="49" customFormat="1">
      <c r="A61" s="266" t="s">
        <v>212</v>
      </c>
      <c r="B61" s="265" t="s">
        <v>481</v>
      </c>
      <c r="C61" s="237" t="s">
        <v>480</v>
      </c>
      <c r="D61" s="267" t="s">
        <v>311</v>
      </c>
      <c r="E61" s="240">
        <v>350</v>
      </c>
      <c r="F61" s="240">
        <v>70</v>
      </c>
      <c r="G61" s="268">
        <f t="shared" si="2"/>
        <v>420</v>
      </c>
      <c r="H61" s="239" t="s">
        <v>39</v>
      </c>
      <c r="I61" s="269" t="s">
        <v>570</v>
      </c>
    </row>
    <row r="62" spans="1:9" s="49" customFormat="1">
      <c r="A62" s="266" t="s">
        <v>212</v>
      </c>
      <c r="B62" s="265" t="s">
        <v>491</v>
      </c>
      <c r="C62" s="237" t="s">
        <v>170</v>
      </c>
      <c r="D62" s="267" t="s">
        <v>442</v>
      </c>
      <c r="E62" s="240">
        <v>749.2</v>
      </c>
      <c r="F62" s="240">
        <f>E62*0.2</f>
        <v>149.84</v>
      </c>
      <c r="G62" s="268">
        <f t="shared" si="2"/>
        <v>899.04000000000008</v>
      </c>
      <c r="H62" s="239" t="s">
        <v>39</v>
      </c>
      <c r="I62" s="269" t="s">
        <v>638</v>
      </c>
    </row>
    <row r="63" spans="1:9" s="49" customFormat="1" ht="30">
      <c r="A63" s="266" t="s">
        <v>212</v>
      </c>
      <c r="B63" s="265" t="s">
        <v>492</v>
      </c>
      <c r="C63" s="237" t="s">
        <v>170</v>
      </c>
      <c r="D63" s="267" t="s">
        <v>442</v>
      </c>
      <c r="E63" s="240">
        <v>2428.9</v>
      </c>
      <c r="F63" s="240">
        <f>E63*0.2</f>
        <v>485.78000000000003</v>
      </c>
      <c r="G63" s="268">
        <f t="shared" si="2"/>
        <v>2914.6800000000003</v>
      </c>
      <c r="H63" s="239" t="s">
        <v>39</v>
      </c>
      <c r="I63" s="269" t="s">
        <v>639</v>
      </c>
    </row>
    <row r="64" spans="1:9" s="49" customFormat="1">
      <c r="A64" s="128" t="s">
        <v>212</v>
      </c>
      <c r="B64" s="129"/>
      <c r="C64" s="130" t="s">
        <v>508</v>
      </c>
      <c r="D64" s="131" t="s">
        <v>243</v>
      </c>
      <c r="E64" s="132">
        <v>274.32</v>
      </c>
      <c r="F64" s="114">
        <v>47.83</v>
      </c>
      <c r="G64" s="115">
        <f t="shared" si="2"/>
        <v>322.14999999999998</v>
      </c>
      <c r="H64" s="133" t="s">
        <v>39</v>
      </c>
      <c r="I64" s="134" t="s">
        <v>509</v>
      </c>
    </row>
    <row r="65" spans="1:9" s="49" customFormat="1">
      <c r="A65" s="128"/>
      <c r="B65" s="129"/>
      <c r="C65" s="130"/>
      <c r="D65" s="131"/>
      <c r="E65" s="132"/>
      <c r="F65" s="132"/>
      <c r="G65" s="211"/>
      <c r="H65" s="133"/>
      <c r="I65" s="134"/>
    </row>
    <row r="66" spans="1:9" s="30" customFormat="1">
      <c r="A66" s="118"/>
      <c r="B66" s="102"/>
      <c r="C66" s="103" t="s">
        <v>10</v>
      </c>
      <c r="D66" s="104"/>
      <c r="E66" s="105">
        <f>SUM(E51:E65)</f>
        <v>14997.84</v>
      </c>
      <c r="F66" s="105">
        <f>SUM(F51:F65)</f>
        <v>2906.3480000000004</v>
      </c>
      <c r="G66" s="105">
        <f>SUM(G51:G65)</f>
        <v>17904.188000000002</v>
      </c>
      <c r="H66" s="106"/>
      <c r="I66" s="119"/>
    </row>
    <row r="67" spans="1:9" s="30" customFormat="1">
      <c r="A67" s="552" t="s">
        <v>13</v>
      </c>
      <c r="B67" s="552"/>
      <c r="C67" s="552"/>
      <c r="D67" s="552"/>
      <c r="E67" s="552"/>
      <c r="F67" s="552"/>
      <c r="G67" s="552"/>
      <c r="H67" s="552"/>
      <c r="I67" s="553"/>
    </row>
    <row r="68" spans="1:9" s="30" customFormat="1">
      <c r="A68" s="120" t="s">
        <v>171</v>
      </c>
      <c r="B68" s="121" t="s">
        <v>413</v>
      </c>
      <c r="C68" s="122" t="s">
        <v>215</v>
      </c>
      <c r="D68" s="123" t="s">
        <v>171</v>
      </c>
      <c r="E68" s="124">
        <v>845.59</v>
      </c>
      <c r="F68" s="124">
        <v>169.12</v>
      </c>
      <c r="G68" s="110">
        <f>E68+F68</f>
        <v>1014.71</v>
      </c>
      <c r="H68" s="125" t="s">
        <v>39</v>
      </c>
      <c r="I68" s="126" t="s">
        <v>414</v>
      </c>
    </row>
    <row r="69" spans="1:9" s="49" customFormat="1">
      <c r="A69" s="266" t="s">
        <v>446</v>
      </c>
      <c r="B69" s="265" t="s">
        <v>447</v>
      </c>
      <c r="C69" s="237" t="s">
        <v>448</v>
      </c>
      <c r="D69" s="267" t="s">
        <v>446</v>
      </c>
      <c r="E69" s="240">
        <v>300</v>
      </c>
      <c r="F69" s="240">
        <v>60</v>
      </c>
      <c r="G69" s="268">
        <f>E69+F69</f>
        <v>360</v>
      </c>
      <c r="H69" s="239" t="s">
        <v>39</v>
      </c>
      <c r="I69" s="269" t="s">
        <v>449</v>
      </c>
    </row>
    <row r="70" spans="1:9" s="49" customFormat="1">
      <c r="A70" s="266" t="s">
        <v>316</v>
      </c>
      <c r="B70" s="237">
        <v>2322500753</v>
      </c>
      <c r="C70" s="237" t="s">
        <v>288</v>
      </c>
      <c r="D70" s="267" t="s">
        <v>467</v>
      </c>
      <c r="E70" s="240">
        <v>450</v>
      </c>
      <c r="F70" s="240">
        <v>90</v>
      </c>
      <c r="G70" s="268">
        <f>E70+F70</f>
        <v>540</v>
      </c>
      <c r="H70" s="239" t="s">
        <v>39</v>
      </c>
      <c r="I70" s="269" t="s">
        <v>589</v>
      </c>
    </row>
    <row r="71" spans="1:9" s="49" customFormat="1">
      <c r="A71" s="266" t="s">
        <v>300</v>
      </c>
      <c r="B71" s="237">
        <v>2322500777</v>
      </c>
      <c r="C71" s="237" t="s">
        <v>288</v>
      </c>
      <c r="D71" s="267" t="s">
        <v>479</v>
      </c>
      <c r="E71" s="240">
        <v>3365</v>
      </c>
      <c r="F71" s="240">
        <v>673</v>
      </c>
      <c r="G71" s="268">
        <v>4038</v>
      </c>
      <c r="H71" s="239" t="s">
        <v>39</v>
      </c>
      <c r="I71" s="269" t="s">
        <v>590</v>
      </c>
    </row>
    <row r="72" spans="1:9" s="49" customFormat="1">
      <c r="A72" s="266" t="s">
        <v>521</v>
      </c>
      <c r="B72" s="237">
        <v>2322500824</v>
      </c>
      <c r="C72" s="237" t="s">
        <v>288</v>
      </c>
      <c r="D72" s="267" t="s">
        <v>490</v>
      </c>
      <c r="E72" s="240">
        <v>735</v>
      </c>
      <c r="F72" s="240">
        <f>E72*0.2</f>
        <v>147</v>
      </c>
      <c r="G72" s="268">
        <f>E72+F72</f>
        <v>882</v>
      </c>
      <c r="H72" s="239" t="s">
        <v>39</v>
      </c>
      <c r="I72" s="269" t="s">
        <v>629</v>
      </c>
    </row>
    <row r="73" spans="1:9" s="49" customFormat="1" ht="16" customHeight="1">
      <c r="A73" s="266" t="s">
        <v>521</v>
      </c>
      <c r="B73" s="237">
        <v>2322500822</v>
      </c>
      <c r="C73" s="237" t="s">
        <v>288</v>
      </c>
      <c r="D73" s="267" t="s">
        <v>490</v>
      </c>
      <c r="E73" s="240">
        <v>350</v>
      </c>
      <c r="F73" s="240">
        <f>E73*0.2</f>
        <v>70</v>
      </c>
      <c r="G73" s="268">
        <f>E73+F73</f>
        <v>420</v>
      </c>
      <c r="H73" s="239" t="s">
        <v>39</v>
      </c>
      <c r="I73" s="269" t="s">
        <v>630</v>
      </c>
    </row>
    <row r="74" spans="1:9" s="49" customFormat="1" ht="16" customHeight="1">
      <c r="A74" s="266" t="s">
        <v>535</v>
      </c>
      <c r="B74" s="307">
        <v>2322500848</v>
      </c>
      <c r="C74" s="237" t="s">
        <v>288</v>
      </c>
      <c r="D74" s="267" t="s">
        <v>545</v>
      </c>
      <c r="E74" s="240">
        <v>1185</v>
      </c>
      <c r="F74" s="240">
        <f>E74*0.2</f>
        <v>237</v>
      </c>
      <c r="G74" s="268">
        <f>E74+F74</f>
        <v>1422</v>
      </c>
      <c r="H74" s="239" t="s">
        <v>39</v>
      </c>
      <c r="I74" s="269" t="s">
        <v>633</v>
      </c>
    </row>
    <row r="75" spans="1:9" s="49" customFormat="1" ht="16" customHeight="1">
      <c r="A75" s="111" t="s">
        <v>311</v>
      </c>
      <c r="B75" s="111"/>
      <c r="C75" s="112" t="s">
        <v>553</v>
      </c>
      <c r="D75" s="113" t="s">
        <v>115</v>
      </c>
      <c r="E75" s="114">
        <v>357.35</v>
      </c>
      <c r="F75" s="114">
        <v>53.38</v>
      </c>
      <c r="G75" s="115">
        <v>410.73</v>
      </c>
      <c r="H75" s="116" t="s">
        <v>39</v>
      </c>
      <c r="I75" s="117" t="s">
        <v>554</v>
      </c>
    </row>
    <row r="76" spans="1:9" s="49" customFormat="1" ht="16" customHeight="1">
      <c r="A76" s="266" t="s">
        <v>311</v>
      </c>
      <c r="B76" s="308">
        <v>2322500911</v>
      </c>
      <c r="C76" s="237" t="s">
        <v>288</v>
      </c>
      <c r="D76" s="267" t="s">
        <v>474</v>
      </c>
      <c r="E76" s="240">
        <v>960</v>
      </c>
      <c r="F76" s="240">
        <v>192</v>
      </c>
      <c r="G76" s="268">
        <f t="shared" ref="G76:G83" si="3">E76+F76</f>
        <v>1152</v>
      </c>
      <c r="H76" s="239" t="s">
        <v>39</v>
      </c>
      <c r="I76" s="269" t="s">
        <v>640</v>
      </c>
    </row>
    <row r="77" spans="1:9" s="49" customFormat="1">
      <c r="A77" s="266" t="s">
        <v>311</v>
      </c>
      <c r="B77" s="265" t="s">
        <v>573</v>
      </c>
      <c r="C77" s="237" t="s">
        <v>160</v>
      </c>
      <c r="D77" s="267" t="s">
        <v>474</v>
      </c>
      <c r="E77" s="240">
        <v>1100</v>
      </c>
      <c r="F77" s="240">
        <f>E77*0.2</f>
        <v>220</v>
      </c>
      <c r="G77" s="268">
        <f t="shared" si="3"/>
        <v>1320</v>
      </c>
      <c r="H77" s="239" t="s">
        <v>39</v>
      </c>
      <c r="I77" s="269" t="s">
        <v>641</v>
      </c>
    </row>
    <row r="78" spans="1:9" s="49" customFormat="1">
      <c r="A78" s="266" t="s">
        <v>311</v>
      </c>
      <c r="B78" s="237" t="s">
        <v>571</v>
      </c>
      <c r="C78" s="237" t="s">
        <v>160</v>
      </c>
      <c r="D78" s="267" t="s">
        <v>474</v>
      </c>
      <c r="E78" s="240">
        <v>648.34</v>
      </c>
      <c r="F78" s="240">
        <f>E78*0.2</f>
        <v>129.66800000000001</v>
      </c>
      <c r="G78" s="268">
        <f t="shared" si="3"/>
        <v>778.00800000000004</v>
      </c>
      <c r="H78" s="239" t="s">
        <v>39</v>
      </c>
      <c r="I78" s="269" t="s">
        <v>581</v>
      </c>
    </row>
    <row r="79" spans="1:9" s="49" customFormat="1">
      <c r="A79" s="266" t="s">
        <v>311</v>
      </c>
      <c r="B79" s="307">
        <v>250401048</v>
      </c>
      <c r="C79" s="237" t="s">
        <v>152</v>
      </c>
      <c r="D79" s="267" t="s">
        <v>474</v>
      </c>
      <c r="E79" s="240">
        <v>2475</v>
      </c>
      <c r="F79" s="240">
        <f>E79*0.2</f>
        <v>495</v>
      </c>
      <c r="G79" s="268">
        <f t="shared" si="3"/>
        <v>2970</v>
      </c>
      <c r="H79" s="239" t="s">
        <v>39</v>
      </c>
      <c r="I79" s="269" t="s">
        <v>642</v>
      </c>
    </row>
    <row r="80" spans="1:9" s="54" customFormat="1">
      <c r="A80" s="309" t="s">
        <v>311</v>
      </c>
      <c r="B80" s="309" t="s">
        <v>578</v>
      </c>
      <c r="C80" s="273" t="s">
        <v>160</v>
      </c>
      <c r="D80" s="310" t="s">
        <v>579</v>
      </c>
      <c r="E80" s="275">
        <v>-648.34</v>
      </c>
      <c r="F80" s="275">
        <v>-129.66999999999999</v>
      </c>
      <c r="G80" s="311">
        <f t="shared" si="3"/>
        <v>-778.01</v>
      </c>
      <c r="H80" s="274" t="s">
        <v>39</v>
      </c>
      <c r="I80" s="312" t="s">
        <v>580</v>
      </c>
    </row>
    <row r="81" spans="1:9" s="49" customFormat="1" ht="16">
      <c r="A81" s="266" t="s">
        <v>311</v>
      </c>
      <c r="B81" s="313" t="s">
        <v>582</v>
      </c>
      <c r="C81" s="237" t="s">
        <v>160</v>
      </c>
      <c r="D81" s="267" t="s">
        <v>474</v>
      </c>
      <c r="E81" s="240">
        <v>636</v>
      </c>
      <c r="F81" s="240">
        <f>E81*0.2</f>
        <v>127.2</v>
      </c>
      <c r="G81" s="268">
        <f t="shared" si="3"/>
        <v>763.2</v>
      </c>
      <c r="H81" s="239" t="s">
        <v>39</v>
      </c>
      <c r="I81" s="269" t="s">
        <v>643</v>
      </c>
    </row>
    <row r="82" spans="1:9" s="49" customFormat="1">
      <c r="A82" s="266" t="s">
        <v>311</v>
      </c>
      <c r="B82" s="266" t="s">
        <v>605</v>
      </c>
      <c r="C82" s="237" t="s">
        <v>524</v>
      </c>
      <c r="D82" s="267" t="s">
        <v>606</v>
      </c>
      <c r="E82" s="240">
        <v>739.6</v>
      </c>
      <c r="F82" s="240">
        <f>E82*0.2</f>
        <v>147.92000000000002</v>
      </c>
      <c r="G82" s="268">
        <f t="shared" si="3"/>
        <v>887.52</v>
      </c>
      <c r="H82" s="239" t="s">
        <v>39</v>
      </c>
      <c r="I82" s="269" t="s">
        <v>748</v>
      </c>
    </row>
    <row r="83" spans="1:9" s="49" customFormat="1">
      <c r="A83" s="266" t="s">
        <v>311</v>
      </c>
      <c r="B83" s="265" t="s">
        <v>607</v>
      </c>
      <c r="C83" s="237" t="s">
        <v>524</v>
      </c>
      <c r="D83" s="267" t="s">
        <v>606</v>
      </c>
      <c r="E83" s="240">
        <v>3021.22</v>
      </c>
      <c r="F83" s="240">
        <f>E83*0.2</f>
        <v>604.24400000000003</v>
      </c>
      <c r="G83" s="268">
        <f t="shared" si="3"/>
        <v>3625.4639999999999</v>
      </c>
      <c r="H83" s="239" t="s">
        <v>39</v>
      </c>
      <c r="I83" s="269" t="s">
        <v>749</v>
      </c>
    </row>
    <row r="84" spans="1:9" s="30" customFormat="1">
      <c r="A84" s="74"/>
      <c r="B84" s="85"/>
      <c r="C84" s="58"/>
      <c r="D84" s="76"/>
      <c r="E84" s="72"/>
      <c r="F84" s="72"/>
      <c r="G84" s="60"/>
      <c r="H84" s="56"/>
      <c r="I84" s="75"/>
    </row>
    <row r="85" spans="1:9" s="49" customFormat="1">
      <c r="A85" s="118"/>
      <c r="B85" s="102"/>
      <c r="C85" s="103" t="s">
        <v>10</v>
      </c>
      <c r="D85" s="104"/>
      <c r="E85" s="105">
        <f>SUM(E68:E84)</f>
        <v>16519.760000000002</v>
      </c>
      <c r="F85" s="105">
        <f>SUM(F68:F84)</f>
        <v>3285.8620000000001</v>
      </c>
      <c r="G85" s="105">
        <f>SUM(G68:G84)</f>
        <v>19805.621999999999</v>
      </c>
      <c r="H85" s="106"/>
      <c r="I85" s="119"/>
    </row>
    <row r="86" spans="1:9" s="49" customFormat="1">
      <c r="A86" s="552" t="s">
        <v>412</v>
      </c>
      <c r="B86" s="552"/>
      <c r="C86" s="552"/>
      <c r="D86" s="552"/>
      <c r="E86" s="552"/>
      <c r="F86" s="552"/>
      <c r="G86" s="552"/>
      <c r="H86" s="552"/>
      <c r="I86" s="553"/>
    </row>
    <row r="87" spans="1:9" s="49" customFormat="1">
      <c r="A87" s="120" t="s">
        <v>614</v>
      </c>
      <c r="B87" s="121" t="s">
        <v>615</v>
      </c>
      <c r="C87" s="122" t="s">
        <v>215</v>
      </c>
      <c r="D87" s="123" t="s">
        <v>243</v>
      </c>
      <c r="E87" s="124">
        <v>892.11</v>
      </c>
      <c r="F87" s="124">
        <v>178.42</v>
      </c>
      <c r="G87" s="110">
        <f t="shared" ref="G87:G95" si="4">E87+F87</f>
        <v>1070.53</v>
      </c>
      <c r="H87" s="125" t="s">
        <v>39</v>
      </c>
      <c r="I87" s="126" t="s">
        <v>616</v>
      </c>
    </row>
    <row r="88" spans="1:9" s="49" customFormat="1">
      <c r="A88" s="212" t="s">
        <v>614</v>
      </c>
      <c r="B88" s="111" t="s">
        <v>617</v>
      </c>
      <c r="C88" s="213" t="s">
        <v>215</v>
      </c>
      <c r="D88" s="214" t="s">
        <v>243</v>
      </c>
      <c r="E88" s="215">
        <v>2320.48</v>
      </c>
      <c r="F88" s="215">
        <v>464.1</v>
      </c>
      <c r="G88" s="216">
        <f t="shared" si="4"/>
        <v>2784.58</v>
      </c>
      <c r="H88" s="217" t="s">
        <v>39</v>
      </c>
      <c r="I88" s="218" t="s">
        <v>618</v>
      </c>
    </row>
    <row r="89" spans="1:9" s="49" customFormat="1">
      <c r="A89" s="212" t="s">
        <v>594</v>
      </c>
      <c r="B89" s="95" t="s">
        <v>595</v>
      </c>
      <c r="C89" s="213" t="s">
        <v>596</v>
      </c>
      <c r="D89" s="214" t="s">
        <v>597</v>
      </c>
      <c r="E89" s="215">
        <v>1310</v>
      </c>
      <c r="F89" s="215">
        <v>262</v>
      </c>
      <c r="G89" s="216">
        <f t="shared" si="4"/>
        <v>1572</v>
      </c>
      <c r="H89" s="217" t="s">
        <v>39</v>
      </c>
      <c r="I89" s="218" t="s">
        <v>598</v>
      </c>
    </row>
    <row r="90" spans="1:9" s="49" customFormat="1">
      <c r="A90" s="266" t="s">
        <v>611</v>
      </c>
      <c r="B90" s="314">
        <v>2322500992</v>
      </c>
      <c r="C90" s="237" t="s">
        <v>288</v>
      </c>
      <c r="D90" s="267" t="s">
        <v>612</v>
      </c>
      <c r="E90" s="240">
        <v>785</v>
      </c>
      <c r="F90" s="240">
        <f>E90*0.2</f>
        <v>157</v>
      </c>
      <c r="G90" s="268">
        <f t="shared" si="4"/>
        <v>942</v>
      </c>
      <c r="H90" s="239" t="s">
        <v>39</v>
      </c>
      <c r="I90" s="269" t="s">
        <v>702</v>
      </c>
    </row>
    <row r="91" spans="1:9" s="49" customFormat="1" ht="16">
      <c r="A91" s="266" t="s">
        <v>798</v>
      </c>
      <c r="B91" s="315">
        <v>2322501038</v>
      </c>
      <c r="C91" s="237" t="s">
        <v>288</v>
      </c>
      <c r="D91" s="267" t="s">
        <v>799</v>
      </c>
      <c r="E91" s="240">
        <v>2515</v>
      </c>
      <c r="F91" s="240">
        <f>E91*0.2</f>
        <v>503</v>
      </c>
      <c r="G91" s="268">
        <f t="shared" si="4"/>
        <v>3018</v>
      </c>
      <c r="H91" s="239" t="s">
        <v>39</v>
      </c>
      <c r="I91" s="269" t="s">
        <v>800</v>
      </c>
    </row>
    <row r="92" spans="1:9" s="49" customFormat="1">
      <c r="A92" s="111" t="s">
        <v>442</v>
      </c>
      <c r="B92" s="112"/>
      <c r="C92" s="112" t="s">
        <v>647</v>
      </c>
      <c r="D92" s="113" t="s">
        <v>243</v>
      </c>
      <c r="E92" s="114">
        <v>45</v>
      </c>
      <c r="F92" s="114">
        <v>9</v>
      </c>
      <c r="G92" s="115">
        <f t="shared" si="4"/>
        <v>54</v>
      </c>
      <c r="H92" s="116" t="s">
        <v>39</v>
      </c>
      <c r="I92" s="117" t="s">
        <v>637</v>
      </c>
    </row>
    <row r="93" spans="1:9" s="49" customFormat="1">
      <c r="A93" s="111" t="s">
        <v>442</v>
      </c>
      <c r="B93" s="111"/>
      <c r="C93" s="112" t="s">
        <v>648</v>
      </c>
      <c r="D93" s="113" t="s">
        <v>243</v>
      </c>
      <c r="E93" s="114">
        <v>533.17999999999995</v>
      </c>
      <c r="F93" s="114">
        <v>37.4</v>
      </c>
      <c r="G93" s="115">
        <f t="shared" si="4"/>
        <v>570.57999999999993</v>
      </c>
      <c r="H93" s="116" t="s">
        <v>39</v>
      </c>
      <c r="I93" s="117" t="s">
        <v>649</v>
      </c>
    </row>
    <row r="94" spans="1:9" s="49" customFormat="1" ht="16">
      <c r="A94" s="266" t="s">
        <v>442</v>
      </c>
      <c r="B94" s="313" t="s">
        <v>654</v>
      </c>
      <c r="C94" s="237" t="s">
        <v>160</v>
      </c>
      <c r="D94" s="267" t="s">
        <v>510</v>
      </c>
      <c r="E94" s="240">
        <v>758</v>
      </c>
      <c r="F94" s="240">
        <v>151.6</v>
      </c>
      <c r="G94" s="268">
        <f t="shared" si="4"/>
        <v>909.6</v>
      </c>
      <c r="H94" s="239" t="s">
        <v>39</v>
      </c>
      <c r="I94" s="269" t="s">
        <v>746</v>
      </c>
    </row>
    <row r="95" spans="1:9" s="49" customFormat="1">
      <c r="A95" s="266" t="s">
        <v>442</v>
      </c>
      <c r="B95" s="265" t="s">
        <v>658</v>
      </c>
      <c r="C95" s="237" t="s">
        <v>152</v>
      </c>
      <c r="D95" s="267" t="s">
        <v>510</v>
      </c>
      <c r="E95" s="240">
        <v>1760</v>
      </c>
      <c r="F95" s="240">
        <v>352</v>
      </c>
      <c r="G95" s="268">
        <f t="shared" si="4"/>
        <v>2112</v>
      </c>
      <c r="H95" s="239" t="s">
        <v>39</v>
      </c>
      <c r="I95" s="269" t="s">
        <v>747</v>
      </c>
    </row>
    <row r="96" spans="1:9" s="30" customFormat="1">
      <c r="A96" s="74"/>
      <c r="B96" s="85"/>
      <c r="C96" s="58"/>
      <c r="D96" s="76"/>
      <c r="E96" s="72"/>
      <c r="F96" s="72"/>
      <c r="G96" s="60"/>
      <c r="H96" s="56"/>
      <c r="I96" s="75"/>
    </row>
    <row r="97" spans="1:9" s="30" customFormat="1">
      <c r="A97" s="74"/>
      <c r="B97" s="61"/>
      <c r="C97" s="58"/>
      <c r="D97" s="76"/>
      <c r="E97" s="72"/>
      <c r="F97" s="72"/>
      <c r="G97" s="60"/>
      <c r="H97" s="56"/>
      <c r="I97" s="75"/>
    </row>
    <row r="98" spans="1:9" s="30" customFormat="1">
      <c r="A98" s="74"/>
      <c r="B98" s="85"/>
      <c r="C98" s="58"/>
      <c r="D98" s="76"/>
      <c r="E98" s="72"/>
      <c r="F98" s="72"/>
      <c r="G98" s="60"/>
      <c r="H98" s="56"/>
      <c r="I98" s="75"/>
    </row>
    <row r="99" spans="1:9" s="30" customFormat="1">
      <c r="A99" s="118"/>
      <c r="B99" s="102"/>
      <c r="C99" s="103" t="s">
        <v>10</v>
      </c>
      <c r="D99" s="104"/>
      <c r="E99" s="105">
        <f>SUM(E87:E98)</f>
        <v>10918.77</v>
      </c>
      <c r="F99" s="105">
        <f>SUM(F87:F98)</f>
        <v>2114.52</v>
      </c>
      <c r="G99" s="105">
        <f>SUM(G87:G98)</f>
        <v>13033.29</v>
      </c>
      <c r="H99" s="106"/>
      <c r="I99" s="119"/>
    </row>
    <row r="100" spans="1:9" s="30" customFormat="1">
      <c r="A100" s="552" t="s">
        <v>650</v>
      </c>
      <c r="B100" s="552"/>
      <c r="C100" s="552"/>
      <c r="D100" s="552"/>
      <c r="E100" s="552"/>
      <c r="F100" s="552"/>
      <c r="G100" s="552"/>
      <c r="H100" s="552"/>
      <c r="I100" s="553"/>
    </row>
    <row r="101" spans="1:9" s="49" customFormat="1">
      <c r="A101" s="111" t="s">
        <v>651</v>
      </c>
      <c r="B101" s="111" t="s">
        <v>652</v>
      </c>
      <c r="C101" s="111" t="s">
        <v>215</v>
      </c>
      <c r="D101" s="220" t="s">
        <v>243</v>
      </c>
      <c r="E101" s="221">
        <v>892.11</v>
      </c>
      <c r="F101" s="221">
        <v>178.42</v>
      </c>
      <c r="G101" s="221">
        <f>E101+F101</f>
        <v>1070.53</v>
      </c>
      <c r="H101" s="220" t="s">
        <v>39</v>
      </c>
      <c r="I101" s="111" t="s">
        <v>653</v>
      </c>
    </row>
    <row r="102" spans="1:9" s="30" customFormat="1">
      <c r="A102" s="276" t="s">
        <v>560</v>
      </c>
      <c r="B102" s="276" t="s">
        <v>796</v>
      </c>
      <c r="C102" s="276" t="s">
        <v>371</v>
      </c>
      <c r="D102" s="277" t="s">
        <v>793</v>
      </c>
      <c r="E102" s="278">
        <v>1841.26</v>
      </c>
      <c r="F102" s="278">
        <f>E102*0.2</f>
        <v>368.25200000000001</v>
      </c>
      <c r="G102" s="278">
        <f>E102+F102</f>
        <v>2209.5120000000002</v>
      </c>
      <c r="H102" s="277"/>
      <c r="I102" s="279" t="s">
        <v>797</v>
      </c>
    </row>
    <row r="103" spans="1:9" s="30" customFormat="1">
      <c r="A103" s="276" t="s">
        <v>560</v>
      </c>
      <c r="B103" s="276" t="s">
        <v>792</v>
      </c>
      <c r="C103" s="276" t="s">
        <v>371</v>
      </c>
      <c r="D103" s="277" t="s">
        <v>793</v>
      </c>
      <c r="E103" s="278">
        <v>2819.14</v>
      </c>
      <c r="F103" s="278">
        <f>E103*0.2</f>
        <v>563.82799999999997</v>
      </c>
      <c r="G103" s="278">
        <f>E103+F103</f>
        <v>3382.9679999999998</v>
      </c>
      <c r="H103" s="277"/>
      <c r="I103" s="279" t="s">
        <v>794</v>
      </c>
    </row>
    <row r="104" spans="1:9" s="49" customFormat="1">
      <c r="A104" s="120" t="s">
        <v>673</v>
      </c>
      <c r="B104" s="121" t="s">
        <v>676</v>
      </c>
      <c r="C104" s="122" t="s">
        <v>674</v>
      </c>
      <c r="D104" s="123" t="s">
        <v>243</v>
      </c>
      <c r="E104" s="124">
        <v>150</v>
      </c>
      <c r="F104" s="124">
        <v>0</v>
      </c>
      <c r="G104" s="110">
        <v>150</v>
      </c>
      <c r="H104" s="125" t="s">
        <v>39</v>
      </c>
      <c r="I104" s="126" t="s">
        <v>675</v>
      </c>
    </row>
    <row r="105" spans="1:9" s="49" customFormat="1">
      <c r="A105" s="155" t="s">
        <v>687</v>
      </c>
      <c r="B105" s="252">
        <v>1383</v>
      </c>
      <c r="C105" s="96" t="s">
        <v>688</v>
      </c>
      <c r="D105" s="97" t="s">
        <v>243</v>
      </c>
      <c r="E105" s="98">
        <v>90</v>
      </c>
      <c r="F105" s="98">
        <v>18</v>
      </c>
      <c r="G105" s="296">
        <f>E105+F105</f>
        <v>108</v>
      </c>
      <c r="H105" s="99" t="s">
        <v>39</v>
      </c>
      <c r="I105" s="157" t="s">
        <v>689</v>
      </c>
    </row>
    <row r="106" spans="1:9" s="49" customFormat="1">
      <c r="A106" s="155" t="s">
        <v>601</v>
      </c>
      <c r="B106" s="265" t="s">
        <v>703</v>
      </c>
      <c r="C106" s="96" t="s">
        <v>288</v>
      </c>
      <c r="D106" s="97" t="s">
        <v>704</v>
      </c>
      <c r="E106" s="98">
        <v>830</v>
      </c>
      <c r="F106" s="98">
        <v>166</v>
      </c>
      <c r="G106" s="296">
        <v>996</v>
      </c>
      <c r="H106" s="99" t="s">
        <v>39</v>
      </c>
      <c r="I106" s="157" t="s">
        <v>839</v>
      </c>
    </row>
    <row r="107" spans="1:9" s="49" customFormat="1">
      <c r="A107" s="155" t="s">
        <v>717</v>
      </c>
      <c r="B107" s="265" t="s">
        <v>745</v>
      </c>
      <c r="C107" s="96" t="s">
        <v>739</v>
      </c>
      <c r="D107" s="97" t="s">
        <v>243</v>
      </c>
      <c r="E107" s="98">
        <v>1305</v>
      </c>
      <c r="F107" s="98">
        <f>E107*0.2</f>
        <v>261</v>
      </c>
      <c r="G107" s="296">
        <f>E107+F107</f>
        <v>1566</v>
      </c>
      <c r="H107" s="99" t="s">
        <v>39</v>
      </c>
      <c r="I107" s="157" t="s">
        <v>740</v>
      </c>
    </row>
    <row r="108" spans="1:9" s="49" customFormat="1">
      <c r="A108" s="222" t="s">
        <v>728</v>
      </c>
      <c r="B108" s="136" t="s">
        <v>731</v>
      </c>
      <c r="C108" s="223" t="s">
        <v>288</v>
      </c>
      <c r="D108" s="224" t="s">
        <v>729</v>
      </c>
      <c r="E108" s="225">
        <v>1710</v>
      </c>
      <c r="F108" s="225">
        <v>342</v>
      </c>
      <c r="G108" s="226">
        <f>E108+F108</f>
        <v>2052</v>
      </c>
      <c r="H108" s="227" t="s">
        <v>39</v>
      </c>
      <c r="I108" s="228" t="s">
        <v>860</v>
      </c>
    </row>
    <row r="109" spans="1:9" s="30" customFormat="1">
      <c r="A109" s="146"/>
      <c r="B109" s="85"/>
      <c r="C109" s="148"/>
      <c r="D109" s="149"/>
      <c r="E109" s="150"/>
      <c r="F109" s="150"/>
      <c r="G109" s="151"/>
      <c r="H109" s="152"/>
      <c r="I109" s="153"/>
    </row>
    <row r="110" spans="1:9" s="30" customFormat="1">
      <c r="A110" s="146" t="s">
        <v>510</v>
      </c>
      <c r="B110" s="85" t="s">
        <v>754</v>
      </c>
      <c r="C110" s="148" t="s">
        <v>288</v>
      </c>
      <c r="D110" s="149" t="s">
        <v>755</v>
      </c>
      <c r="E110" s="150">
        <v>830</v>
      </c>
      <c r="F110" s="150">
        <f>E110*0.2</f>
        <v>166</v>
      </c>
      <c r="G110" s="151">
        <f>E110+F110</f>
        <v>996</v>
      </c>
      <c r="H110" s="152"/>
      <c r="I110" s="153"/>
    </row>
    <row r="111" spans="1:9" s="49" customFormat="1">
      <c r="A111" s="222" t="s">
        <v>510</v>
      </c>
      <c r="B111" s="136"/>
      <c r="C111" s="223" t="s">
        <v>753</v>
      </c>
      <c r="D111" s="224" t="s">
        <v>243</v>
      </c>
      <c r="E111" s="225">
        <v>559.95000000000005</v>
      </c>
      <c r="F111" s="225">
        <v>88.3</v>
      </c>
      <c r="G111" s="226">
        <v>648.25</v>
      </c>
      <c r="H111" s="227" t="s">
        <v>39</v>
      </c>
      <c r="I111" s="228" t="s">
        <v>750</v>
      </c>
    </row>
    <row r="112" spans="1:9" s="30" customFormat="1">
      <c r="A112" s="280" t="s">
        <v>510</v>
      </c>
      <c r="B112" s="280" t="s">
        <v>772</v>
      </c>
      <c r="C112" s="282" t="s">
        <v>391</v>
      </c>
      <c r="D112" s="283" t="s">
        <v>755</v>
      </c>
      <c r="E112" s="284">
        <v>330</v>
      </c>
      <c r="F112" s="284">
        <v>66</v>
      </c>
      <c r="G112" s="285">
        <f>E112+F112</f>
        <v>396</v>
      </c>
      <c r="H112" s="286"/>
      <c r="I112" s="287" t="s">
        <v>773</v>
      </c>
    </row>
    <row r="113" spans="1:9" s="30" customFormat="1" ht="16">
      <c r="A113" s="280" t="s">
        <v>510</v>
      </c>
      <c r="B113" s="316" t="s">
        <v>774</v>
      </c>
      <c r="C113" s="282" t="s">
        <v>160</v>
      </c>
      <c r="D113" s="283" t="s">
        <v>755</v>
      </c>
      <c r="E113" s="284">
        <v>1320</v>
      </c>
      <c r="F113" s="284">
        <v>264</v>
      </c>
      <c r="G113" s="285">
        <v>1584</v>
      </c>
      <c r="H113" s="286"/>
      <c r="I113" s="287" t="s">
        <v>775</v>
      </c>
    </row>
    <row r="114" spans="1:9" s="30" customFormat="1">
      <c r="A114" s="280" t="s">
        <v>510</v>
      </c>
      <c r="B114" s="288" t="s">
        <v>776</v>
      </c>
      <c r="C114" s="282" t="s">
        <v>152</v>
      </c>
      <c r="D114" s="283" t="s">
        <v>755</v>
      </c>
      <c r="E114" s="284">
        <v>2600</v>
      </c>
      <c r="F114" s="284">
        <f>E114*0.2</f>
        <v>520</v>
      </c>
      <c r="G114" s="285">
        <f>E114+F114</f>
        <v>3120</v>
      </c>
      <c r="H114" s="286"/>
      <c r="I114" s="287" t="s">
        <v>694</v>
      </c>
    </row>
    <row r="115" spans="1:9" s="30" customFormat="1">
      <c r="A115" s="280" t="s">
        <v>510</v>
      </c>
      <c r="B115" s="288" t="s">
        <v>787</v>
      </c>
      <c r="C115" s="282" t="s">
        <v>371</v>
      </c>
      <c r="D115" s="283" t="s">
        <v>788</v>
      </c>
      <c r="E115" s="284">
        <v>1019.509</v>
      </c>
      <c r="F115" s="284">
        <f>E115*0.2</f>
        <v>203.90180000000001</v>
      </c>
      <c r="G115" s="285">
        <f>E115+F115</f>
        <v>1223.4108000000001</v>
      </c>
      <c r="H115" s="286"/>
      <c r="I115" s="287" t="s">
        <v>789</v>
      </c>
    </row>
    <row r="116" spans="1:9" s="30" customFormat="1">
      <c r="A116" s="280" t="s">
        <v>510</v>
      </c>
      <c r="B116" s="281" t="s">
        <v>790</v>
      </c>
      <c r="C116" s="282" t="s">
        <v>371</v>
      </c>
      <c r="D116" s="283" t="s">
        <v>788</v>
      </c>
      <c r="E116" s="284">
        <v>3328.72</v>
      </c>
      <c r="F116" s="284">
        <f>E116*0.2</f>
        <v>665.74400000000003</v>
      </c>
      <c r="G116" s="285">
        <f>E116+F116</f>
        <v>3994.4639999999999</v>
      </c>
      <c r="H116" s="286"/>
      <c r="I116" s="287" t="s">
        <v>791</v>
      </c>
    </row>
    <row r="117" spans="1:9" s="30" customFormat="1">
      <c r="A117" s="146" t="s">
        <v>510</v>
      </c>
      <c r="B117" s="58" t="s">
        <v>856</v>
      </c>
      <c r="C117" s="148" t="s">
        <v>160</v>
      </c>
      <c r="D117" s="149" t="s">
        <v>755</v>
      </c>
      <c r="E117" s="150">
        <v>2254.59</v>
      </c>
      <c r="F117" s="150">
        <v>450.92</v>
      </c>
      <c r="G117" s="151">
        <f>E117+F117</f>
        <v>2705.51</v>
      </c>
      <c r="H117" s="152"/>
      <c r="I117" s="236" t="s">
        <v>857</v>
      </c>
    </row>
    <row r="118" spans="1:9" s="30" customFormat="1">
      <c r="A118" s="146"/>
      <c r="B118" s="154"/>
      <c r="C118" s="148"/>
      <c r="D118" s="149"/>
      <c r="E118" s="150"/>
      <c r="F118" s="150"/>
      <c r="G118" s="151"/>
      <c r="H118" s="152"/>
      <c r="I118" s="153"/>
    </row>
    <row r="119" spans="1:9" s="31" customFormat="1">
      <c r="A119" s="146"/>
      <c r="B119" s="100"/>
      <c r="C119" s="148"/>
      <c r="D119" s="149"/>
      <c r="E119" s="150"/>
      <c r="F119" s="150"/>
      <c r="G119" s="151"/>
      <c r="H119" s="152"/>
      <c r="I119" s="153"/>
    </row>
    <row r="120" spans="1:9" s="30" customFormat="1">
      <c r="A120" s="146"/>
      <c r="B120" s="100"/>
      <c r="C120" s="148"/>
      <c r="D120" s="149"/>
      <c r="E120" s="150"/>
      <c r="F120" s="150"/>
      <c r="G120" s="151"/>
      <c r="H120" s="152"/>
      <c r="I120" s="153"/>
    </row>
    <row r="121" spans="1:9" s="30" customFormat="1">
      <c r="A121" s="146"/>
      <c r="B121" s="100"/>
      <c r="C121" s="148"/>
      <c r="D121" s="149"/>
      <c r="E121" s="150"/>
      <c r="F121" s="150"/>
      <c r="G121" s="151"/>
      <c r="H121" s="152"/>
      <c r="I121" s="153"/>
    </row>
    <row r="122" spans="1:9" s="30" customFormat="1">
      <c r="A122" s="146"/>
      <c r="B122" s="100"/>
      <c r="C122" s="148"/>
      <c r="D122" s="149"/>
      <c r="E122" s="150"/>
      <c r="F122" s="150"/>
      <c r="G122" s="151"/>
      <c r="H122" s="152"/>
      <c r="I122" s="153"/>
    </row>
    <row r="123" spans="1:9" s="30" customFormat="1">
      <c r="A123" s="155"/>
      <c r="B123" s="156"/>
      <c r="C123" s="96" t="s">
        <v>10</v>
      </c>
      <c r="D123" s="97"/>
      <c r="E123" s="98">
        <f>SUM(E104:E122)</f>
        <v>16327.769</v>
      </c>
      <c r="F123" s="98">
        <f>SUM(F104:F122)</f>
        <v>3211.8658</v>
      </c>
      <c r="G123" s="98">
        <f>SUM(G104:G122)</f>
        <v>19539.6348</v>
      </c>
      <c r="H123" s="99"/>
      <c r="I123" s="157"/>
    </row>
    <row r="124" spans="1:9" s="49" customFormat="1">
      <c r="A124" s="552" t="s">
        <v>29</v>
      </c>
      <c r="B124" s="552"/>
      <c r="C124" s="552"/>
      <c r="D124" s="552"/>
      <c r="E124" s="552"/>
      <c r="F124" s="552"/>
      <c r="G124" s="552"/>
      <c r="H124" s="552"/>
      <c r="I124" s="553"/>
    </row>
    <row r="125" spans="1:9" s="49" customFormat="1">
      <c r="A125" s="222" t="s">
        <v>683</v>
      </c>
      <c r="B125" s="88" t="s">
        <v>759</v>
      </c>
      <c r="C125" s="223" t="s">
        <v>215</v>
      </c>
      <c r="D125" s="224" t="s">
        <v>683</v>
      </c>
      <c r="E125" s="225">
        <v>892.11</v>
      </c>
      <c r="F125" s="225">
        <v>178.42</v>
      </c>
      <c r="G125" s="226">
        <f>E125+F125</f>
        <v>1070.53</v>
      </c>
      <c r="H125" s="227" t="s">
        <v>39</v>
      </c>
      <c r="I125" s="228" t="s">
        <v>760</v>
      </c>
    </row>
    <row r="126" spans="1:9" s="49" customFormat="1">
      <c r="A126" s="222" t="s">
        <v>683</v>
      </c>
      <c r="B126" s="88" t="s">
        <v>762</v>
      </c>
      <c r="C126" s="223" t="s">
        <v>688</v>
      </c>
      <c r="D126" s="224" t="s">
        <v>683</v>
      </c>
      <c r="E126" s="225">
        <v>180</v>
      </c>
      <c r="F126" s="225">
        <f>E126*0.2</f>
        <v>36</v>
      </c>
      <c r="G126" s="226">
        <f>E126+F126</f>
        <v>216</v>
      </c>
      <c r="H126" s="227" t="s">
        <v>39</v>
      </c>
      <c r="I126" s="228" t="s">
        <v>763</v>
      </c>
    </row>
    <row r="127" spans="1:9" s="49" customFormat="1">
      <c r="A127" s="222" t="s">
        <v>784</v>
      </c>
      <c r="B127" s="219">
        <v>143000561</v>
      </c>
      <c r="C127" s="223" t="s">
        <v>785</v>
      </c>
      <c r="D127" s="224"/>
      <c r="E127" s="225">
        <v>1123.99</v>
      </c>
      <c r="F127" s="225">
        <v>224.8</v>
      </c>
      <c r="G127" s="226">
        <f>E127+F127</f>
        <v>1348.79</v>
      </c>
      <c r="H127" s="227" t="s">
        <v>39</v>
      </c>
      <c r="I127" s="228" t="s">
        <v>786</v>
      </c>
    </row>
    <row r="128" spans="1:9" s="30" customFormat="1">
      <c r="A128" s="146" t="s">
        <v>656</v>
      </c>
      <c r="B128" s="100" t="s">
        <v>823</v>
      </c>
      <c r="C128" s="148" t="s">
        <v>288</v>
      </c>
      <c r="D128" s="149" t="s">
        <v>824</v>
      </c>
      <c r="E128" s="150">
        <v>1930</v>
      </c>
      <c r="F128" s="150">
        <v>386</v>
      </c>
      <c r="G128" s="151">
        <f>E128+F128</f>
        <v>2316</v>
      </c>
      <c r="H128" s="152"/>
      <c r="I128" s="235" t="s">
        <v>825</v>
      </c>
    </row>
    <row r="129" spans="1:9" s="49" customFormat="1">
      <c r="A129" s="222" t="s">
        <v>656</v>
      </c>
      <c r="B129" s="88" t="s">
        <v>831</v>
      </c>
      <c r="C129" s="223" t="s">
        <v>833</v>
      </c>
      <c r="D129" s="224" t="s">
        <v>699</v>
      </c>
      <c r="E129" s="225">
        <v>42</v>
      </c>
      <c r="F129" s="225">
        <v>8.4</v>
      </c>
      <c r="G129" s="226">
        <f>E129+F129</f>
        <v>50.4</v>
      </c>
      <c r="H129" s="227" t="s">
        <v>39</v>
      </c>
      <c r="I129" s="228" t="s">
        <v>832</v>
      </c>
    </row>
    <row r="130" spans="1:9" s="30" customFormat="1">
      <c r="A130" s="146"/>
      <c r="B130" s="100"/>
      <c r="C130" s="148"/>
      <c r="D130" s="149"/>
      <c r="E130" s="150"/>
      <c r="F130" s="150"/>
      <c r="G130" s="151"/>
      <c r="H130" s="152"/>
      <c r="I130" s="153"/>
    </row>
    <row r="131" spans="1:9" s="30" customFormat="1" ht="17" customHeight="1">
      <c r="A131" s="146"/>
      <c r="B131" s="100"/>
      <c r="C131" s="148"/>
      <c r="D131" s="149"/>
      <c r="E131" s="150"/>
      <c r="F131" s="150"/>
      <c r="G131" s="151"/>
      <c r="H131" s="152"/>
      <c r="I131" s="153"/>
    </row>
    <row r="132" spans="1:9" s="30" customFormat="1" ht="17" customHeight="1">
      <c r="A132" s="146"/>
      <c r="B132" s="86"/>
      <c r="C132" s="148"/>
      <c r="D132" s="149"/>
      <c r="E132" s="150"/>
      <c r="F132" s="150"/>
      <c r="G132" s="151"/>
      <c r="H132" s="152"/>
      <c r="I132" s="153"/>
    </row>
    <row r="133" spans="1:9" s="30" customFormat="1" ht="16">
      <c r="A133" s="146"/>
      <c r="B133" s="158"/>
      <c r="C133" s="148"/>
      <c r="D133" s="149"/>
      <c r="E133" s="150"/>
      <c r="F133" s="150"/>
      <c r="G133" s="151"/>
      <c r="H133" s="152"/>
      <c r="I133" s="153"/>
    </row>
    <row r="134" spans="1:9" s="30" customFormat="1">
      <c r="A134" s="146"/>
      <c r="B134" s="159"/>
      <c r="C134" s="148"/>
      <c r="D134" s="149"/>
      <c r="E134" s="150"/>
      <c r="F134" s="150"/>
      <c r="G134" s="151"/>
      <c r="H134" s="152"/>
      <c r="I134" s="153"/>
    </row>
    <row r="135" spans="1:9" s="30" customFormat="1">
      <c r="A135" s="146"/>
      <c r="B135" s="100"/>
      <c r="C135" s="148"/>
      <c r="D135" s="149"/>
      <c r="E135" s="150"/>
      <c r="F135" s="150"/>
      <c r="G135" s="151"/>
      <c r="H135" s="152"/>
      <c r="I135" s="153"/>
    </row>
    <row r="136" spans="1:9" s="30" customFormat="1">
      <c r="A136" s="146"/>
      <c r="B136" s="100"/>
      <c r="C136" s="148"/>
      <c r="D136" s="149"/>
      <c r="E136" s="150"/>
      <c r="F136" s="150"/>
      <c r="G136" s="151"/>
      <c r="H136" s="152"/>
      <c r="I136" s="153"/>
    </row>
    <row r="137" spans="1:9" s="30" customFormat="1">
      <c r="A137" s="146"/>
      <c r="B137" s="100"/>
      <c r="C137" s="148"/>
      <c r="D137" s="149"/>
      <c r="E137" s="150"/>
      <c r="F137" s="150"/>
      <c r="G137" s="151"/>
      <c r="H137" s="152"/>
      <c r="I137" s="153"/>
    </row>
    <row r="138" spans="1:9" s="30" customFormat="1">
      <c r="A138" s="146"/>
      <c r="B138" s="100"/>
      <c r="C138" s="148"/>
      <c r="D138" s="149"/>
      <c r="E138" s="150"/>
      <c r="F138" s="150"/>
      <c r="G138" s="151"/>
      <c r="H138" s="152"/>
      <c r="I138" s="153"/>
    </row>
    <row r="139" spans="1:9" s="31" customFormat="1">
      <c r="A139" s="146"/>
      <c r="B139" s="100"/>
      <c r="C139" s="148"/>
      <c r="D139" s="149"/>
      <c r="E139" s="150"/>
      <c r="F139" s="150"/>
      <c r="G139" s="151"/>
      <c r="H139" s="152"/>
      <c r="I139" s="153"/>
    </row>
    <row r="140" spans="1:9" s="30" customFormat="1">
      <c r="A140" s="155"/>
      <c r="B140" s="156"/>
      <c r="C140" s="96" t="s">
        <v>10</v>
      </c>
      <c r="D140" s="97"/>
      <c r="E140" s="98">
        <f>SUM(E125:E139)</f>
        <v>4168.1000000000004</v>
      </c>
      <c r="F140" s="98">
        <f>SUM(F125:F139)</f>
        <v>833.62</v>
      </c>
      <c r="G140" s="98">
        <f>SUM(G125:G139)</f>
        <v>5001.7199999999993</v>
      </c>
      <c r="H140" s="99"/>
      <c r="I140" s="157"/>
    </row>
    <row r="141" spans="1:9" s="30" customFormat="1">
      <c r="A141" s="552" t="s">
        <v>30</v>
      </c>
      <c r="B141" s="552"/>
      <c r="C141" s="552"/>
      <c r="D141" s="552"/>
      <c r="E141" s="552"/>
      <c r="F141" s="552"/>
      <c r="G141" s="552"/>
      <c r="H141" s="552"/>
      <c r="I141" s="553"/>
    </row>
    <row r="142" spans="1:9" s="30" customFormat="1">
      <c r="A142" s="146"/>
      <c r="B142" s="100"/>
      <c r="C142" s="148"/>
      <c r="D142" s="149"/>
      <c r="E142" s="150"/>
      <c r="F142" s="150"/>
      <c r="G142" s="151"/>
      <c r="H142" s="152"/>
      <c r="I142" s="153"/>
    </row>
    <row r="143" spans="1:9" s="30" customFormat="1">
      <c r="A143" s="146"/>
      <c r="B143" s="147"/>
      <c r="C143" s="148"/>
      <c r="D143" s="149"/>
      <c r="E143" s="150"/>
      <c r="F143" s="150"/>
      <c r="G143" s="151"/>
      <c r="H143" s="152"/>
      <c r="I143" s="153"/>
    </row>
    <row r="144" spans="1:9" s="30" customFormat="1">
      <c r="A144" s="146"/>
      <c r="B144" s="148"/>
      <c r="C144" s="148"/>
      <c r="D144" s="149"/>
      <c r="E144" s="150"/>
      <c r="F144" s="150"/>
      <c r="G144" s="151"/>
      <c r="H144" s="152"/>
      <c r="I144" s="153"/>
    </row>
    <row r="145" spans="1:256" s="30" customFormat="1">
      <c r="A145" s="146"/>
      <c r="B145" s="135"/>
      <c r="C145" s="148"/>
      <c r="D145" s="149"/>
      <c r="E145" s="150"/>
      <c r="F145" s="150"/>
      <c r="G145" s="151"/>
      <c r="H145" s="152"/>
      <c r="I145" s="153"/>
    </row>
    <row r="146" spans="1:256" s="30" customFormat="1" ht="16">
      <c r="A146" s="146"/>
      <c r="B146" s="79"/>
      <c r="C146" s="148"/>
      <c r="D146" s="149"/>
      <c r="E146" s="150"/>
      <c r="F146" s="150"/>
      <c r="G146" s="151"/>
      <c r="H146" s="152"/>
      <c r="I146" s="153"/>
    </row>
    <row r="147" spans="1:256" s="30" customFormat="1" ht="16">
      <c r="A147" s="146"/>
      <c r="B147" s="78"/>
      <c r="C147" s="148"/>
      <c r="D147" s="149"/>
      <c r="E147" s="150"/>
      <c r="F147" s="150"/>
      <c r="G147" s="151"/>
      <c r="H147" s="152"/>
      <c r="I147" s="153"/>
    </row>
    <row r="148" spans="1:256" s="30" customFormat="1">
      <c r="A148" s="146"/>
      <c r="B148" s="160"/>
      <c r="C148" s="148"/>
      <c r="D148" s="149"/>
      <c r="E148" s="150"/>
      <c r="F148" s="150"/>
      <c r="G148" s="151"/>
      <c r="H148" s="152"/>
      <c r="I148" s="153"/>
    </row>
    <row r="149" spans="1:256" s="30" customFormat="1">
      <c r="A149" s="146"/>
      <c r="B149" s="160"/>
      <c r="C149" s="148"/>
      <c r="D149" s="149"/>
      <c r="E149" s="150"/>
      <c r="F149" s="150"/>
      <c r="G149" s="151"/>
      <c r="H149" s="152"/>
      <c r="I149" s="153"/>
    </row>
    <row r="150" spans="1:256" s="30" customFormat="1">
      <c r="A150" s="146"/>
      <c r="B150" s="100"/>
      <c r="C150" s="148"/>
      <c r="D150" s="149"/>
      <c r="E150" s="150"/>
      <c r="F150" s="150"/>
      <c r="G150" s="151"/>
      <c r="H150" s="152"/>
      <c r="I150" s="153"/>
    </row>
    <row r="151" spans="1:256" s="30" customFormat="1">
      <c r="A151" s="146"/>
      <c r="B151" s="73"/>
      <c r="C151" s="148"/>
      <c r="D151" s="56"/>
      <c r="E151" s="72"/>
      <c r="F151" s="72"/>
      <c r="G151" s="72"/>
      <c r="H151" s="161"/>
      <c r="I151" s="153"/>
    </row>
    <row r="152" spans="1:256" s="30" customFormat="1" ht="16">
      <c r="A152" s="146"/>
      <c r="B152" s="78"/>
      <c r="C152" s="148"/>
      <c r="D152" s="56"/>
      <c r="E152" s="72"/>
      <c r="F152" s="72"/>
      <c r="G152" s="72"/>
      <c r="H152" s="161"/>
      <c r="I152" s="153"/>
      <c r="J152" s="36"/>
      <c r="K152" s="32"/>
      <c r="L152" s="37"/>
      <c r="M152" s="33"/>
      <c r="N152" s="34"/>
      <c r="O152" s="34"/>
      <c r="P152" s="34"/>
      <c r="Q152" s="35"/>
      <c r="R152" s="38"/>
      <c r="S152" s="39"/>
      <c r="T152" s="32"/>
      <c r="U152" s="37"/>
      <c r="V152" s="33"/>
      <c r="W152" s="34"/>
      <c r="X152" s="34"/>
      <c r="Y152" s="34"/>
      <c r="Z152" s="35"/>
      <c r="AA152" s="38"/>
      <c r="AB152" s="39"/>
      <c r="AC152" s="32"/>
      <c r="AD152" s="37"/>
      <c r="AE152" s="33"/>
      <c r="AF152" s="34"/>
      <c r="AG152" s="34"/>
      <c r="AH152" s="34"/>
      <c r="AI152" s="35"/>
      <c r="AJ152" s="38"/>
      <c r="AK152" s="39"/>
      <c r="AL152" s="32"/>
      <c r="AM152" s="37"/>
      <c r="AN152" s="33"/>
      <c r="AO152" s="34"/>
      <c r="AP152" s="34"/>
      <c r="AQ152" s="34"/>
      <c r="AR152" s="35"/>
      <c r="AS152" s="38"/>
      <c r="AT152" s="39"/>
      <c r="AU152" s="32"/>
      <c r="AV152" s="37"/>
      <c r="AW152" s="33"/>
      <c r="AX152" s="34"/>
      <c r="AY152" s="34"/>
      <c r="AZ152" s="34"/>
      <c r="BA152" s="35"/>
      <c r="BB152" s="38"/>
      <c r="BC152" s="39"/>
      <c r="BD152" s="32"/>
      <c r="BE152" s="37"/>
      <c r="BF152" s="33"/>
      <c r="BG152" s="34"/>
      <c r="BH152" s="34"/>
      <c r="BI152" s="34"/>
      <c r="BJ152" s="35"/>
      <c r="BK152" s="38"/>
      <c r="BL152" s="39"/>
      <c r="BM152" s="32"/>
      <c r="BN152" s="37"/>
      <c r="BO152" s="33"/>
      <c r="BP152" s="34"/>
      <c r="BQ152" s="34"/>
      <c r="BR152" s="34"/>
      <c r="BS152" s="35"/>
      <c r="BT152" s="38"/>
      <c r="BU152" s="39"/>
      <c r="BV152" s="32"/>
      <c r="BW152" s="37"/>
      <c r="BX152" s="33"/>
      <c r="BY152" s="34"/>
      <c r="BZ152" s="34"/>
      <c r="CA152" s="34"/>
      <c r="CB152" s="35"/>
      <c r="CC152" s="38"/>
      <c r="CD152" s="39"/>
      <c r="CE152" s="32"/>
      <c r="CF152" s="37"/>
      <c r="CG152" s="33"/>
      <c r="CH152" s="34"/>
      <c r="CI152" s="34"/>
      <c r="CJ152" s="34"/>
      <c r="CK152" s="35"/>
      <c r="CL152" s="38"/>
      <c r="CM152" s="39"/>
      <c r="CN152" s="32"/>
      <c r="CO152" s="37"/>
      <c r="CP152" s="33"/>
      <c r="CQ152" s="34"/>
      <c r="CR152" s="34"/>
      <c r="CS152" s="34"/>
      <c r="CT152" s="35"/>
      <c r="CU152" s="38"/>
      <c r="CV152" s="39"/>
      <c r="CW152" s="32"/>
      <c r="CX152" s="37"/>
      <c r="CY152" s="33"/>
      <c r="CZ152" s="34"/>
      <c r="DA152" s="34"/>
      <c r="DB152" s="34"/>
      <c r="DC152" s="35"/>
      <c r="DD152" s="38"/>
      <c r="DE152" s="39"/>
      <c r="DF152" s="32"/>
      <c r="DG152" s="37"/>
      <c r="DH152" s="33"/>
      <c r="DI152" s="34"/>
      <c r="DJ152" s="34"/>
      <c r="DK152" s="34"/>
      <c r="DL152" s="35"/>
      <c r="DM152" s="38"/>
      <c r="DN152" s="39"/>
      <c r="DO152" s="32"/>
      <c r="DP152" s="37"/>
      <c r="DQ152" s="33"/>
      <c r="DR152" s="34"/>
      <c r="DS152" s="34"/>
      <c r="DT152" s="34"/>
      <c r="DU152" s="35"/>
      <c r="DV152" s="38"/>
      <c r="DW152" s="39"/>
      <c r="DX152" s="32"/>
      <c r="DY152" s="37"/>
      <c r="DZ152" s="33"/>
      <c r="EA152" s="34"/>
      <c r="EB152" s="34"/>
      <c r="EC152" s="34"/>
      <c r="ED152" s="35"/>
      <c r="EE152" s="38"/>
      <c r="EF152" s="39"/>
      <c r="EG152" s="32"/>
      <c r="EH152" s="37"/>
      <c r="EI152" s="33"/>
      <c r="EJ152" s="34"/>
      <c r="EK152" s="34"/>
      <c r="EL152" s="34"/>
      <c r="EM152" s="35"/>
      <c r="EN152" s="38"/>
      <c r="EO152" s="39"/>
      <c r="EP152" s="32"/>
      <c r="EQ152" s="37"/>
      <c r="ER152" s="33"/>
      <c r="ES152" s="34"/>
      <c r="ET152" s="34"/>
      <c r="EU152" s="34"/>
      <c r="EV152" s="35"/>
      <c r="EW152" s="38"/>
      <c r="EX152" s="39"/>
      <c r="EY152" s="32"/>
      <c r="EZ152" s="37"/>
      <c r="FA152" s="33"/>
      <c r="FB152" s="34"/>
      <c r="FC152" s="34"/>
      <c r="FD152" s="34"/>
      <c r="FE152" s="35"/>
      <c r="FF152" s="38"/>
      <c r="FG152" s="39"/>
      <c r="FH152" s="32"/>
      <c r="FI152" s="37"/>
      <c r="FJ152" s="33"/>
      <c r="FK152" s="34"/>
      <c r="FL152" s="34"/>
      <c r="FM152" s="34"/>
      <c r="FN152" s="35"/>
      <c r="FO152" s="38"/>
      <c r="FP152" s="39"/>
      <c r="FQ152" s="32"/>
      <c r="FR152" s="37"/>
      <c r="FS152" s="33"/>
      <c r="FT152" s="34"/>
      <c r="FU152" s="34"/>
      <c r="FV152" s="34"/>
      <c r="FW152" s="35"/>
      <c r="FX152" s="38"/>
      <c r="FY152" s="39"/>
      <c r="FZ152" s="32"/>
      <c r="GA152" s="37"/>
      <c r="GB152" s="33"/>
      <c r="GC152" s="34"/>
      <c r="GD152" s="34"/>
      <c r="GE152" s="34"/>
      <c r="GF152" s="35"/>
      <c r="GG152" s="38"/>
      <c r="GH152" s="39"/>
      <c r="GI152" s="32"/>
      <c r="GJ152" s="37"/>
      <c r="GK152" s="33"/>
      <c r="GL152" s="34"/>
      <c r="GM152" s="34"/>
      <c r="GN152" s="34"/>
      <c r="GO152" s="35"/>
      <c r="GP152" s="38"/>
      <c r="GQ152" s="39"/>
      <c r="GR152" s="32"/>
      <c r="GS152" s="37"/>
      <c r="GT152" s="33"/>
      <c r="GU152" s="34"/>
      <c r="GV152" s="34"/>
      <c r="GW152" s="34"/>
      <c r="GX152" s="35"/>
      <c r="GY152" s="38"/>
      <c r="GZ152" s="39"/>
      <c r="HA152" s="32"/>
      <c r="HB152" s="37"/>
      <c r="HC152" s="33"/>
      <c r="HD152" s="34"/>
      <c r="HE152" s="34"/>
      <c r="HF152" s="34"/>
      <c r="HG152" s="35"/>
      <c r="HH152" s="38"/>
      <c r="HI152" s="39"/>
      <c r="HJ152" s="32"/>
      <c r="HK152" s="37"/>
      <c r="HL152" s="33"/>
      <c r="HM152" s="34"/>
      <c r="HN152" s="34"/>
      <c r="HO152" s="34"/>
      <c r="HP152" s="35"/>
      <c r="HQ152" s="38"/>
      <c r="HR152" s="39"/>
      <c r="HS152" s="32"/>
      <c r="HT152" s="37"/>
      <c r="HU152" s="33"/>
      <c r="HV152" s="34"/>
      <c r="HW152" s="34"/>
      <c r="HX152" s="34"/>
      <c r="HY152" s="35"/>
      <c r="HZ152" s="38"/>
      <c r="IA152" s="39"/>
      <c r="IB152" s="32"/>
      <c r="IC152" s="37"/>
      <c r="ID152" s="33"/>
      <c r="IE152" s="34"/>
      <c r="IF152" s="34"/>
      <c r="IG152" s="34"/>
      <c r="IH152" s="35"/>
      <c r="II152" s="38"/>
      <c r="IJ152" s="39"/>
      <c r="IK152" s="32"/>
      <c r="IL152" s="37"/>
      <c r="IM152" s="33"/>
      <c r="IN152" s="34"/>
      <c r="IO152" s="34"/>
      <c r="IP152" s="34"/>
      <c r="IQ152" s="35"/>
      <c r="IR152" s="38"/>
      <c r="IS152" s="39"/>
      <c r="IT152" s="32"/>
      <c r="IU152" s="37"/>
      <c r="IV152" s="33"/>
    </row>
    <row r="153" spans="1:256" s="30" customFormat="1" ht="16">
      <c r="A153" s="146"/>
      <c r="B153" s="77"/>
      <c r="C153" s="148"/>
      <c r="D153" s="162"/>
      <c r="E153" s="163"/>
      <c r="F153" s="163"/>
      <c r="G153" s="163"/>
      <c r="H153" s="164"/>
      <c r="I153" s="153"/>
      <c r="J153" s="40"/>
      <c r="K153" s="41"/>
      <c r="L153" s="42"/>
      <c r="M153" s="43"/>
      <c r="N153" s="44"/>
      <c r="O153" s="44"/>
      <c r="P153" s="44"/>
      <c r="Q153" s="45"/>
      <c r="R153" s="46"/>
      <c r="S153" s="40"/>
      <c r="T153" s="41"/>
      <c r="U153" s="42"/>
      <c r="V153" s="43"/>
      <c r="W153" s="44"/>
      <c r="X153" s="44"/>
      <c r="Y153" s="44"/>
      <c r="Z153" s="45"/>
      <c r="AA153" s="46"/>
      <c r="AB153" s="40"/>
      <c r="AC153" s="41"/>
      <c r="AD153" s="42"/>
      <c r="AE153" s="43"/>
      <c r="AF153" s="44"/>
      <c r="AG153" s="44"/>
      <c r="AH153" s="44"/>
      <c r="AI153" s="45"/>
      <c r="AJ153" s="46"/>
      <c r="AK153" s="40"/>
      <c r="AL153" s="41"/>
      <c r="AM153" s="42"/>
      <c r="AN153" s="43"/>
      <c r="AO153" s="44"/>
      <c r="AP153" s="44"/>
      <c r="AQ153" s="44"/>
      <c r="AR153" s="45"/>
      <c r="AS153" s="46"/>
      <c r="AT153" s="40"/>
      <c r="AU153" s="41"/>
      <c r="AV153" s="42"/>
      <c r="AW153" s="43"/>
      <c r="AX153" s="44"/>
      <c r="AY153" s="44"/>
      <c r="AZ153" s="44"/>
      <c r="BA153" s="45"/>
      <c r="BB153" s="46"/>
      <c r="BC153" s="40"/>
      <c r="BD153" s="41"/>
      <c r="BE153" s="42"/>
      <c r="BF153" s="43"/>
      <c r="BG153" s="44"/>
      <c r="BH153" s="44"/>
      <c r="BI153" s="44"/>
      <c r="BJ153" s="45"/>
      <c r="BK153" s="46"/>
      <c r="BL153" s="40"/>
      <c r="BM153" s="41"/>
      <c r="BN153" s="42"/>
      <c r="BO153" s="43"/>
      <c r="BP153" s="44"/>
      <c r="BQ153" s="44"/>
      <c r="BR153" s="44"/>
      <c r="BS153" s="45"/>
      <c r="BT153" s="46"/>
      <c r="BU153" s="40"/>
      <c r="BV153" s="41"/>
      <c r="BW153" s="42"/>
      <c r="BX153" s="43"/>
      <c r="BY153" s="44"/>
      <c r="BZ153" s="44"/>
      <c r="CA153" s="44"/>
      <c r="CB153" s="45"/>
      <c r="CC153" s="46"/>
      <c r="CD153" s="40"/>
      <c r="CE153" s="41"/>
      <c r="CF153" s="42"/>
      <c r="CG153" s="43"/>
      <c r="CH153" s="44"/>
      <c r="CI153" s="44"/>
      <c r="CJ153" s="44"/>
      <c r="CK153" s="45"/>
      <c r="CL153" s="46"/>
      <c r="CM153" s="40"/>
      <c r="CN153" s="41"/>
      <c r="CO153" s="42"/>
      <c r="CP153" s="43"/>
      <c r="CQ153" s="44"/>
      <c r="CR153" s="44"/>
      <c r="CS153" s="44"/>
      <c r="CT153" s="45"/>
      <c r="CU153" s="46"/>
      <c r="CV153" s="40"/>
      <c r="CW153" s="41"/>
      <c r="CX153" s="42"/>
      <c r="CY153" s="43"/>
      <c r="CZ153" s="44"/>
      <c r="DA153" s="44"/>
      <c r="DB153" s="44"/>
      <c r="DC153" s="45"/>
      <c r="DD153" s="46"/>
      <c r="DE153" s="40"/>
      <c r="DF153" s="41"/>
      <c r="DG153" s="42"/>
      <c r="DH153" s="43"/>
      <c r="DI153" s="44"/>
      <c r="DJ153" s="44"/>
      <c r="DK153" s="44"/>
      <c r="DL153" s="45"/>
      <c r="DM153" s="46"/>
      <c r="DN153" s="40"/>
      <c r="DO153" s="41"/>
      <c r="DP153" s="42"/>
      <c r="DQ153" s="43"/>
      <c r="DR153" s="44"/>
      <c r="DS153" s="44"/>
      <c r="DT153" s="44"/>
      <c r="DU153" s="45"/>
      <c r="DV153" s="46"/>
      <c r="DW153" s="40"/>
      <c r="DX153" s="41"/>
      <c r="DY153" s="42"/>
      <c r="DZ153" s="43"/>
      <c r="EA153" s="44"/>
      <c r="EB153" s="44"/>
      <c r="EC153" s="44"/>
      <c r="ED153" s="45"/>
      <c r="EE153" s="46"/>
      <c r="EF153" s="40"/>
      <c r="EG153" s="41"/>
      <c r="EH153" s="42"/>
      <c r="EI153" s="43"/>
      <c r="EJ153" s="44"/>
      <c r="EK153" s="44"/>
      <c r="EL153" s="44"/>
      <c r="EM153" s="45"/>
      <c r="EN153" s="46"/>
      <c r="EO153" s="40"/>
      <c r="EP153" s="41"/>
      <c r="EQ153" s="42"/>
      <c r="ER153" s="43"/>
      <c r="ES153" s="44"/>
      <c r="ET153" s="44"/>
      <c r="EU153" s="44"/>
      <c r="EV153" s="45"/>
      <c r="EW153" s="46"/>
      <c r="EX153" s="40"/>
      <c r="EY153" s="41"/>
      <c r="EZ153" s="42"/>
      <c r="FA153" s="43"/>
      <c r="FB153" s="44"/>
      <c r="FC153" s="44"/>
      <c r="FD153" s="44"/>
      <c r="FE153" s="45"/>
      <c r="FF153" s="46"/>
      <c r="FG153" s="40"/>
      <c r="FH153" s="41"/>
      <c r="FI153" s="42"/>
      <c r="FJ153" s="43"/>
      <c r="FK153" s="44"/>
      <c r="FL153" s="44"/>
      <c r="FM153" s="44"/>
      <c r="FN153" s="45"/>
      <c r="FO153" s="46"/>
      <c r="FP153" s="40"/>
      <c r="FQ153" s="41"/>
      <c r="FR153" s="42"/>
      <c r="FS153" s="43"/>
      <c r="FT153" s="44"/>
      <c r="FU153" s="44"/>
      <c r="FV153" s="44"/>
      <c r="FW153" s="45"/>
      <c r="FX153" s="46"/>
      <c r="FY153" s="40"/>
      <c r="FZ153" s="41"/>
      <c r="GA153" s="42"/>
      <c r="GB153" s="43"/>
      <c r="GC153" s="44"/>
      <c r="GD153" s="44"/>
      <c r="GE153" s="44"/>
      <c r="GF153" s="45"/>
      <c r="GG153" s="46"/>
      <c r="GH153" s="40"/>
      <c r="GI153" s="41"/>
      <c r="GJ153" s="42"/>
      <c r="GK153" s="43"/>
      <c r="GL153" s="44"/>
      <c r="GM153" s="44"/>
      <c r="GN153" s="44"/>
      <c r="GO153" s="45"/>
      <c r="GP153" s="46"/>
      <c r="GQ153" s="40"/>
      <c r="GR153" s="41"/>
      <c r="GS153" s="42"/>
      <c r="GT153" s="43"/>
      <c r="GU153" s="44"/>
      <c r="GV153" s="44"/>
      <c r="GW153" s="44"/>
      <c r="GX153" s="45"/>
      <c r="GY153" s="46"/>
      <c r="GZ153" s="40"/>
      <c r="HA153" s="41"/>
      <c r="HB153" s="42"/>
      <c r="HC153" s="43"/>
      <c r="HD153" s="44"/>
      <c r="HE153" s="44"/>
      <c r="HF153" s="44"/>
      <c r="HG153" s="45"/>
      <c r="HH153" s="46"/>
      <c r="HI153" s="40"/>
      <c r="HJ153" s="41"/>
      <c r="HK153" s="42"/>
      <c r="HL153" s="43"/>
      <c r="HM153" s="44"/>
      <c r="HN153" s="44"/>
      <c r="HO153" s="44"/>
      <c r="HP153" s="45"/>
      <c r="HQ153" s="46"/>
      <c r="HR153" s="40"/>
      <c r="HS153" s="41"/>
      <c r="HT153" s="42"/>
      <c r="HU153" s="43"/>
      <c r="HV153" s="44"/>
      <c r="HW153" s="44"/>
      <c r="HX153" s="44"/>
      <c r="HY153" s="45"/>
      <c r="HZ153" s="46"/>
      <c r="IA153" s="40"/>
      <c r="IB153" s="41"/>
      <c r="IC153" s="42"/>
      <c r="ID153" s="43"/>
      <c r="IE153" s="44"/>
      <c r="IF153" s="44"/>
      <c r="IG153" s="44"/>
      <c r="IH153" s="45"/>
      <c r="II153" s="46"/>
      <c r="IJ153" s="40"/>
      <c r="IK153" s="41"/>
      <c r="IL153" s="42"/>
      <c r="IM153" s="43"/>
      <c r="IN153" s="44"/>
      <c r="IO153" s="44"/>
      <c r="IP153" s="44"/>
      <c r="IQ153" s="45"/>
      <c r="IR153" s="46"/>
      <c r="IS153" s="40"/>
      <c r="IT153" s="41"/>
      <c r="IU153" s="42"/>
      <c r="IV153" s="43"/>
    </row>
    <row r="154" spans="1:256" s="30" customFormat="1">
      <c r="A154" s="146"/>
      <c r="B154" s="100"/>
      <c r="C154" s="148"/>
      <c r="D154" s="149"/>
      <c r="E154" s="150"/>
      <c r="F154" s="150"/>
      <c r="G154" s="151"/>
      <c r="H154" s="152"/>
      <c r="I154" s="153"/>
    </row>
    <row r="155" spans="1:256" s="30" customFormat="1">
      <c r="A155" s="165"/>
      <c r="B155" s="166"/>
      <c r="C155" s="167"/>
      <c r="D155" s="168"/>
      <c r="E155" s="169"/>
      <c r="F155" s="169"/>
      <c r="G155" s="170"/>
      <c r="H155" s="171"/>
      <c r="I155" s="172"/>
    </row>
    <row r="156" spans="1:256" s="30" customFormat="1">
      <c r="A156" s="173"/>
      <c r="B156" s="174"/>
      <c r="C156" s="175" t="s">
        <v>10</v>
      </c>
      <c r="D156" s="176"/>
      <c r="E156" s="177">
        <f>SUM(E142:E155)</f>
        <v>0</v>
      </c>
      <c r="F156" s="177">
        <f>SUM(F142:F155)</f>
        <v>0</v>
      </c>
      <c r="G156" s="177">
        <f>SUM(G142:G155)</f>
        <v>0</v>
      </c>
      <c r="H156" s="178"/>
      <c r="I156" s="179"/>
    </row>
    <row r="157" spans="1:256" s="30" customFormat="1">
      <c r="A157" s="552" t="s">
        <v>31</v>
      </c>
      <c r="B157" s="562"/>
      <c r="C157" s="562"/>
      <c r="D157" s="562"/>
      <c r="E157" s="562"/>
      <c r="F157" s="562"/>
      <c r="G157" s="562"/>
      <c r="H157" s="562"/>
      <c r="I157" s="563"/>
    </row>
    <row r="158" spans="1:256" s="30" customFormat="1">
      <c r="A158" s="146"/>
      <c r="B158" s="100"/>
      <c r="C158" s="148"/>
      <c r="D158" s="149"/>
      <c r="E158" s="150"/>
      <c r="F158" s="150"/>
      <c r="G158" s="151"/>
      <c r="H158" s="152"/>
      <c r="I158" s="153"/>
    </row>
    <row r="159" spans="1:256" s="30" customFormat="1">
      <c r="A159" s="146"/>
      <c r="B159" s="73"/>
      <c r="C159" s="148"/>
      <c r="D159" s="149"/>
      <c r="E159" s="150"/>
      <c r="F159" s="150"/>
      <c r="G159" s="151"/>
      <c r="H159" s="152"/>
      <c r="I159" s="153"/>
    </row>
    <row r="160" spans="1:256" s="30" customFormat="1">
      <c r="A160" s="146"/>
      <c r="B160" s="58"/>
      <c r="C160" s="148"/>
      <c r="D160" s="149"/>
      <c r="E160" s="150"/>
      <c r="F160" s="150"/>
      <c r="G160" s="151"/>
      <c r="H160" s="152"/>
      <c r="I160" s="153"/>
    </row>
    <row r="161" spans="1:9" s="30" customFormat="1" ht="16">
      <c r="A161" s="146"/>
      <c r="B161" s="78"/>
      <c r="C161" s="148"/>
      <c r="D161" s="149"/>
      <c r="E161" s="150"/>
      <c r="F161" s="150"/>
      <c r="G161" s="151"/>
      <c r="H161" s="152"/>
      <c r="I161" s="153"/>
    </row>
    <row r="162" spans="1:9" s="30" customFormat="1" ht="16">
      <c r="A162" s="146"/>
      <c r="B162" s="78"/>
      <c r="C162" s="148"/>
      <c r="D162" s="149"/>
      <c r="E162" s="150"/>
      <c r="F162" s="150"/>
      <c r="G162" s="151"/>
      <c r="H162" s="152"/>
      <c r="I162" s="153"/>
    </row>
    <row r="163" spans="1:9" s="30" customFormat="1" ht="16">
      <c r="A163" s="146"/>
      <c r="B163" s="78"/>
      <c r="C163" s="148"/>
      <c r="D163" s="149"/>
      <c r="E163" s="150"/>
      <c r="F163" s="150"/>
      <c r="G163" s="151"/>
      <c r="H163" s="152"/>
      <c r="I163" s="153"/>
    </row>
    <row r="164" spans="1:9" s="30" customFormat="1">
      <c r="A164" s="146"/>
      <c r="B164" s="100"/>
      <c r="C164" s="148"/>
      <c r="D164" s="149"/>
      <c r="E164" s="150"/>
      <c r="F164" s="150"/>
      <c r="G164" s="151"/>
      <c r="H164" s="152"/>
      <c r="I164" s="153"/>
    </row>
    <row r="165" spans="1:9" s="30" customFormat="1">
      <c r="A165" s="146"/>
      <c r="B165" s="137"/>
      <c r="C165" s="148"/>
      <c r="D165" s="149"/>
      <c r="E165" s="150"/>
      <c r="F165" s="150"/>
      <c r="G165" s="151"/>
      <c r="H165" s="152"/>
      <c r="I165" s="153"/>
    </row>
    <row r="166" spans="1:9" s="30" customFormat="1" ht="15" customHeight="1">
      <c r="A166" s="146"/>
      <c r="B166" s="79"/>
      <c r="C166" s="148"/>
      <c r="D166" s="56"/>
      <c r="E166" s="72"/>
      <c r="F166" s="72"/>
      <c r="G166" s="72"/>
      <c r="H166" s="161"/>
      <c r="I166" s="153"/>
    </row>
    <row r="167" spans="1:9" s="30" customFormat="1">
      <c r="A167" s="180"/>
      <c r="B167" s="73"/>
      <c r="C167" s="181"/>
      <c r="D167" s="57"/>
      <c r="E167" s="81"/>
      <c r="F167" s="81"/>
      <c r="G167" s="81"/>
      <c r="H167" s="164"/>
      <c r="I167" s="182"/>
    </row>
    <row r="168" spans="1:9" s="30" customFormat="1">
      <c r="A168" s="74"/>
      <c r="B168" s="73"/>
      <c r="C168" s="58"/>
      <c r="D168" s="56"/>
      <c r="E168" s="72"/>
      <c r="F168" s="72"/>
      <c r="G168" s="72"/>
      <c r="H168" s="161"/>
      <c r="I168" s="183"/>
    </row>
    <row r="169" spans="1:9" s="30" customFormat="1" ht="26" customHeight="1">
      <c r="A169" s="74"/>
      <c r="B169" s="73"/>
      <c r="C169" s="58"/>
      <c r="D169" s="56"/>
      <c r="E169" s="72"/>
      <c r="F169" s="72"/>
      <c r="G169" s="72"/>
      <c r="H169" s="161"/>
      <c r="I169" s="153"/>
    </row>
    <row r="170" spans="1:9" s="30" customFormat="1">
      <c r="A170" s="184"/>
      <c r="B170" s="73"/>
      <c r="C170" s="160"/>
      <c r="D170" s="185"/>
      <c r="E170" s="186"/>
      <c r="F170" s="186"/>
      <c r="G170" s="187"/>
      <c r="H170" s="188"/>
      <c r="I170" s="189"/>
    </row>
    <row r="171" spans="1:9" s="30" customFormat="1">
      <c r="A171" s="184"/>
      <c r="B171" s="190"/>
      <c r="C171" s="160"/>
      <c r="D171" s="185"/>
      <c r="E171" s="186"/>
      <c r="F171" s="186"/>
      <c r="G171" s="187"/>
      <c r="H171" s="188"/>
      <c r="I171" s="189"/>
    </row>
    <row r="172" spans="1:9" s="30" customFormat="1">
      <c r="A172" s="184"/>
      <c r="B172" s="190"/>
      <c r="C172" s="160"/>
      <c r="D172" s="185"/>
      <c r="E172" s="186"/>
      <c r="F172" s="186"/>
      <c r="G172" s="187"/>
      <c r="H172" s="188"/>
      <c r="I172" s="189"/>
    </row>
    <row r="173" spans="1:9" s="30" customFormat="1">
      <c r="A173" s="184"/>
      <c r="B173" s="190"/>
      <c r="C173" s="160"/>
      <c r="D173" s="185"/>
      <c r="E173" s="186"/>
      <c r="F173" s="186"/>
      <c r="G173" s="187"/>
      <c r="H173" s="188"/>
      <c r="I173" s="189"/>
    </row>
    <row r="174" spans="1:9" s="49" customFormat="1">
      <c r="A174" s="155"/>
      <c r="B174" s="156"/>
      <c r="C174" s="96" t="s">
        <v>10</v>
      </c>
      <c r="D174" s="97"/>
      <c r="E174" s="98">
        <f>SUM(E158:E173)</f>
        <v>0</v>
      </c>
      <c r="F174" s="98">
        <f>SUM(F158:F173)</f>
        <v>0</v>
      </c>
      <c r="G174" s="98">
        <f>SUM(G158:G172)</f>
        <v>0</v>
      </c>
      <c r="H174" s="99"/>
      <c r="I174" s="157"/>
    </row>
    <row r="175" spans="1:9" s="30" customFormat="1">
      <c r="A175" s="552" t="s">
        <v>32</v>
      </c>
      <c r="B175" s="552"/>
      <c r="C175" s="552"/>
      <c r="D175" s="552"/>
      <c r="E175" s="552"/>
      <c r="F175" s="552"/>
      <c r="G175" s="552"/>
      <c r="H175" s="552"/>
      <c r="I175" s="553"/>
    </row>
    <row r="176" spans="1:9" s="30" customFormat="1">
      <c r="A176" s="84"/>
      <c r="B176" s="85"/>
      <c r="C176" s="58"/>
      <c r="D176" s="76"/>
      <c r="E176" s="72"/>
      <c r="F176" s="72"/>
      <c r="G176" s="60"/>
      <c r="H176" s="56"/>
      <c r="I176" s="59"/>
    </row>
    <row r="177" spans="1:9" s="30" customFormat="1">
      <c r="A177" s="84"/>
      <c r="B177" s="85"/>
      <c r="C177" s="58"/>
      <c r="D177" s="76"/>
      <c r="E177" s="72"/>
      <c r="F177" s="72"/>
      <c r="G177" s="60"/>
      <c r="H177" s="56"/>
      <c r="I177" s="59"/>
    </row>
    <row r="178" spans="1:9" s="30" customFormat="1">
      <c r="A178" s="191"/>
      <c r="B178" s="139"/>
      <c r="C178" s="140"/>
      <c r="D178" s="141"/>
      <c r="E178" s="142"/>
      <c r="F178" s="142"/>
      <c r="G178" s="143"/>
      <c r="H178" s="144"/>
      <c r="I178" s="192"/>
    </row>
    <row r="179" spans="1:9" s="30" customFormat="1">
      <c r="A179" s="84"/>
      <c r="B179" s="85"/>
      <c r="C179" s="58"/>
      <c r="D179" s="76"/>
      <c r="E179" s="72"/>
      <c r="F179" s="72"/>
      <c r="G179" s="60"/>
      <c r="H179" s="56"/>
      <c r="I179" s="59"/>
    </row>
    <row r="180" spans="1:9" s="30" customFormat="1">
      <c r="A180" s="84"/>
      <c r="B180" s="58"/>
      <c r="C180" s="58"/>
      <c r="D180" s="76"/>
      <c r="E180" s="72"/>
      <c r="F180" s="72"/>
      <c r="G180" s="60"/>
      <c r="H180" s="56"/>
      <c r="I180" s="59"/>
    </row>
    <row r="181" spans="1:9" s="30" customFormat="1">
      <c r="A181" s="84"/>
      <c r="B181" s="58"/>
      <c r="C181" s="58"/>
      <c r="D181" s="76"/>
      <c r="E181" s="72"/>
      <c r="F181" s="72"/>
      <c r="G181" s="60"/>
      <c r="H181" s="56"/>
      <c r="I181" s="59"/>
    </row>
    <row r="182" spans="1:9" s="30" customFormat="1">
      <c r="A182" s="84"/>
      <c r="B182" s="58"/>
      <c r="C182" s="58"/>
      <c r="D182" s="76"/>
      <c r="E182" s="72"/>
      <c r="F182" s="72"/>
      <c r="G182" s="60"/>
      <c r="H182" s="56"/>
      <c r="I182" s="59"/>
    </row>
    <row r="183" spans="1:9" s="30" customFormat="1">
      <c r="A183" s="84"/>
      <c r="B183" s="85"/>
      <c r="C183" s="58"/>
      <c r="D183" s="76"/>
      <c r="E183" s="72"/>
      <c r="F183" s="72"/>
      <c r="G183" s="60"/>
      <c r="H183" s="56"/>
      <c r="I183" s="59"/>
    </row>
    <row r="184" spans="1:9" s="30" customFormat="1">
      <c r="A184" s="84"/>
      <c r="B184" s="85"/>
      <c r="C184" s="58"/>
      <c r="D184" s="76"/>
      <c r="E184" s="72"/>
      <c r="F184" s="72"/>
      <c r="G184" s="60"/>
      <c r="H184" s="56"/>
      <c r="I184" s="59"/>
    </row>
    <row r="185" spans="1:9" s="30" customFormat="1">
      <c r="A185" s="84"/>
      <c r="B185" s="85"/>
      <c r="C185" s="58"/>
      <c r="D185" s="76"/>
      <c r="E185" s="72"/>
      <c r="F185" s="72"/>
      <c r="G185" s="60"/>
      <c r="H185" s="56"/>
      <c r="I185" s="59"/>
    </row>
    <row r="186" spans="1:9" s="30" customFormat="1">
      <c r="A186" s="84"/>
      <c r="B186" s="85"/>
      <c r="C186" s="58"/>
      <c r="D186" s="76"/>
      <c r="E186" s="72"/>
      <c r="F186" s="72"/>
      <c r="G186" s="60"/>
      <c r="H186" s="56"/>
      <c r="I186" s="59"/>
    </row>
    <row r="187" spans="1:9" s="30" customFormat="1">
      <c r="A187" s="84"/>
      <c r="B187" s="85"/>
      <c r="C187" s="58"/>
      <c r="D187" s="76"/>
      <c r="E187" s="72"/>
      <c r="F187" s="72"/>
      <c r="G187" s="60"/>
      <c r="H187" s="56"/>
      <c r="I187" s="59"/>
    </row>
    <row r="188" spans="1:9" s="30" customFormat="1">
      <c r="A188" s="84"/>
      <c r="B188" s="85"/>
      <c r="C188" s="58"/>
      <c r="D188" s="76"/>
      <c r="E188" s="72"/>
      <c r="F188" s="72"/>
      <c r="G188" s="60"/>
      <c r="H188" s="56"/>
      <c r="I188" s="59"/>
    </row>
    <row r="189" spans="1:9" s="30" customFormat="1">
      <c r="A189" s="193"/>
      <c r="B189" s="194"/>
      <c r="C189" s="195"/>
      <c r="D189" s="80"/>
      <c r="E189" s="81"/>
      <c r="F189" s="81"/>
      <c r="G189" s="62"/>
      <c r="H189" s="57"/>
      <c r="I189" s="83"/>
    </row>
    <row r="190" spans="1:9" s="30" customFormat="1">
      <c r="A190" s="193"/>
      <c r="B190" s="194"/>
      <c r="C190" s="195"/>
      <c r="D190" s="80"/>
      <c r="E190" s="81"/>
      <c r="F190" s="81"/>
      <c r="G190" s="62"/>
      <c r="H190" s="57"/>
      <c r="I190" s="83"/>
    </row>
    <row r="191" spans="1:9" s="30" customFormat="1">
      <c r="A191" s="193"/>
      <c r="B191" s="194"/>
      <c r="C191" s="195"/>
      <c r="D191" s="80"/>
      <c r="E191" s="81"/>
      <c r="F191" s="81"/>
      <c r="G191" s="62"/>
      <c r="H191" s="57"/>
      <c r="I191" s="83"/>
    </row>
    <row r="192" spans="1:9" s="30" customFormat="1">
      <c r="A192" s="193"/>
      <c r="B192" s="86"/>
      <c r="C192" s="195"/>
      <c r="D192" s="80"/>
      <c r="E192" s="81"/>
      <c r="F192" s="81"/>
      <c r="G192" s="62"/>
      <c r="H192" s="57"/>
      <c r="I192" s="83"/>
    </row>
    <row r="193" spans="1:9" s="30" customFormat="1" ht="16">
      <c r="A193" s="193"/>
      <c r="B193" s="79"/>
      <c r="C193" s="195"/>
      <c r="D193" s="80"/>
      <c r="E193" s="81"/>
      <c r="F193" s="81"/>
      <c r="G193" s="62"/>
      <c r="H193" s="57"/>
      <c r="I193" s="83"/>
    </row>
    <row r="194" spans="1:9" s="30" customFormat="1" ht="16">
      <c r="A194" s="193"/>
      <c r="B194" s="78"/>
      <c r="C194" s="195"/>
      <c r="D194" s="80"/>
      <c r="E194" s="81"/>
      <c r="F194" s="81"/>
      <c r="G194" s="62"/>
      <c r="H194" s="57"/>
      <c r="I194" s="83"/>
    </row>
    <row r="195" spans="1:9" s="30" customFormat="1" ht="16">
      <c r="A195" s="193"/>
      <c r="B195" s="78"/>
      <c r="C195" s="195"/>
      <c r="D195" s="80"/>
      <c r="E195" s="81"/>
      <c r="F195" s="81"/>
      <c r="G195" s="62"/>
      <c r="H195" s="57"/>
      <c r="I195" s="83"/>
    </row>
    <row r="196" spans="1:9" s="30" customFormat="1" ht="16">
      <c r="A196" s="193"/>
      <c r="B196" s="79"/>
      <c r="C196" s="195"/>
      <c r="D196" s="80"/>
      <c r="E196" s="81"/>
      <c r="F196" s="81"/>
      <c r="G196" s="62"/>
      <c r="H196" s="57"/>
      <c r="I196" s="83"/>
    </row>
    <row r="197" spans="1:9" s="30" customFormat="1" ht="16">
      <c r="A197" s="193"/>
      <c r="B197" s="79"/>
      <c r="C197" s="195"/>
      <c r="D197" s="80"/>
      <c r="E197" s="81"/>
      <c r="F197" s="81"/>
      <c r="G197" s="62"/>
      <c r="H197" s="57"/>
      <c r="I197" s="83"/>
    </row>
    <row r="198" spans="1:9" s="30" customFormat="1" ht="16">
      <c r="A198" s="193"/>
      <c r="B198" s="79"/>
      <c r="C198" s="195"/>
      <c r="D198" s="80"/>
      <c r="E198" s="81"/>
      <c r="F198" s="81"/>
      <c r="G198" s="62"/>
      <c r="H198" s="57"/>
      <c r="I198" s="83"/>
    </row>
    <row r="199" spans="1:9" s="30" customFormat="1" ht="16">
      <c r="A199" s="193"/>
      <c r="B199" s="79"/>
      <c r="C199" s="195"/>
      <c r="D199" s="80"/>
      <c r="E199" s="81"/>
      <c r="F199" s="81"/>
      <c r="G199" s="62"/>
      <c r="H199" s="57"/>
      <c r="I199" s="83"/>
    </row>
    <row r="200" spans="1:9" s="30" customFormat="1">
      <c r="A200" s="101"/>
      <c r="B200" s="102"/>
      <c r="C200" s="103" t="s">
        <v>10</v>
      </c>
      <c r="D200" s="104"/>
      <c r="E200" s="105">
        <f>SUM(E176:E199)</f>
        <v>0</v>
      </c>
      <c r="F200" s="105">
        <f>SUM(F176:F188)</f>
        <v>0</v>
      </c>
      <c r="G200" s="105">
        <f>SUM(G176:G188)</f>
        <v>0</v>
      </c>
      <c r="H200" s="106"/>
      <c r="I200" s="107"/>
    </row>
    <row r="201" spans="1:9" s="30" customFormat="1">
      <c r="A201" s="552" t="s">
        <v>33</v>
      </c>
      <c r="B201" s="552"/>
      <c r="C201" s="552"/>
      <c r="D201" s="552"/>
      <c r="E201" s="552"/>
      <c r="F201" s="552"/>
      <c r="G201" s="552"/>
      <c r="H201" s="552"/>
      <c r="I201" s="553"/>
    </row>
    <row r="202" spans="1:9" s="30" customFormat="1">
      <c r="A202" s="138"/>
      <c r="B202" s="139"/>
      <c r="C202" s="140"/>
      <c r="D202" s="141"/>
      <c r="E202" s="142"/>
      <c r="F202" s="142"/>
      <c r="G202" s="143"/>
      <c r="H202" s="144"/>
      <c r="I202" s="145"/>
    </row>
    <row r="203" spans="1:9" s="30" customFormat="1">
      <c r="A203" s="74"/>
      <c r="B203" s="85"/>
      <c r="C203" s="58"/>
      <c r="D203" s="76"/>
      <c r="E203" s="72"/>
      <c r="F203" s="72"/>
      <c r="G203" s="60"/>
      <c r="H203" s="56"/>
      <c r="I203" s="75"/>
    </row>
    <row r="204" spans="1:9" s="30" customFormat="1" ht="16">
      <c r="A204" s="74"/>
      <c r="B204" s="78"/>
      <c r="C204" s="58"/>
      <c r="D204" s="76"/>
      <c r="E204" s="72"/>
      <c r="F204" s="72"/>
      <c r="G204" s="60"/>
      <c r="H204" s="56"/>
      <c r="I204" s="75"/>
    </row>
    <row r="205" spans="1:9" s="30" customFormat="1">
      <c r="A205" s="74"/>
      <c r="B205" s="61"/>
      <c r="C205" s="58"/>
      <c r="D205" s="76"/>
      <c r="E205" s="72"/>
      <c r="F205" s="72"/>
      <c r="G205" s="60"/>
      <c r="H205" s="56"/>
      <c r="I205" s="75"/>
    </row>
    <row r="206" spans="1:9" s="30" customFormat="1">
      <c r="A206" s="74"/>
      <c r="B206" s="61"/>
      <c r="C206" s="58"/>
      <c r="D206" s="76"/>
      <c r="E206" s="72"/>
      <c r="F206" s="72"/>
      <c r="G206" s="60"/>
      <c r="H206" s="56"/>
      <c r="I206" s="75"/>
    </row>
    <row r="207" spans="1:9" s="30" customFormat="1">
      <c r="A207" s="74"/>
      <c r="B207" s="58"/>
      <c r="C207" s="58"/>
      <c r="D207" s="76"/>
      <c r="E207" s="72"/>
      <c r="F207" s="72"/>
      <c r="G207" s="60"/>
      <c r="H207" s="56"/>
      <c r="I207" s="75"/>
    </row>
    <row r="208" spans="1:9" s="30" customFormat="1" ht="16">
      <c r="A208" s="74"/>
      <c r="B208" s="77"/>
      <c r="C208" s="58"/>
      <c r="D208" s="76"/>
      <c r="E208" s="72"/>
      <c r="F208" s="72"/>
      <c r="G208" s="60"/>
      <c r="H208" s="56"/>
      <c r="I208" s="75"/>
    </row>
    <row r="209" spans="1:9" s="30" customFormat="1" ht="16">
      <c r="A209" s="74"/>
      <c r="B209" s="77"/>
      <c r="C209" s="58"/>
      <c r="D209" s="76"/>
      <c r="E209" s="72"/>
      <c r="F209" s="72"/>
      <c r="G209" s="60"/>
      <c r="H209" s="56"/>
      <c r="I209" s="75"/>
    </row>
    <row r="210" spans="1:9" s="30" customFormat="1">
      <c r="A210" s="74"/>
      <c r="B210" s="85"/>
      <c r="C210" s="58"/>
      <c r="D210" s="76"/>
      <c r="E210" s="72"/>
      <c r="F210" s="72"/>
      <c r="G210" s="60"/>
      <c r="H210" s="56"/>
      <c r="I210" s="75"/>
    </row>
    <row r="211" spans="1:9" s="30" customFormat="1">
      <c r="A211" s="74"/>
      <c r="B211" s="61"/>
      <c r="C211" s="58"/>
      <c r="D211" s="76"/>
      <c r="E211" s="72"/>
      <c r="F211" s="72"/>
      <c r="G211" s="60"/>
      <c r="H211" s="56"/>
      <c r="I211" s="75"/>
    </row>
    <row r="212" spans="1:9" s="30" customFormat="1">
      <c r="A212" s="74"/>
      <c r="B212" s="58"/>
      <c r="C212" s="58"/>
      <c r="D212" s="76"/>
      <c r="E212" s="72"/>
      <c r="F212" s="72"/>
      <c r="G212" s="60"/>
      <c r="H212" s="56"/>
      <c r="I212" s="75"/>
    </row>
    <row r="213" spans="1:9" s="30" customFormat="1" ht="28" customHeight="1">
      <c r="A213" s="74"/>
      <c r="B213" s="137"/>
      <c r="C213" s="58"/>
      <c r="D213" s="76"/>
      <c r="E213" s="72"/>
      <c r="F213" s="72"/>
      <c r="G213" s="60"/>
      <c r="H213" s="56"/>
      <c r="I213" s="75"/>
    </row>
    <row r="214" spans="1:9" s="30" customFormat="1">
      <c r="A214" s="74"/>
      <c r="B214" s="85"/>
      <c r="C214" s="58"/>
      <c r="D214" s="76"/>
      <c r="E214" s="72"/>
      <c r="F214" s="72"/>
      <c r="G214" s="60"/>
      <c r="H214" s="56"/>
      <c r="I214" s="75"/>
    </row>
    <row r="215" spans="1:9" s="30" customFormat="1">
      <c r="A215" s="118"/>
      <c r="B215" s="102"/>
      <c r="C215" s="103" t="s">
        <v>10</v>
      </c>
      <c r="D215" s="104"/>
      <c r="E215" s="105">
        <f>SUM(E202:E214)</f>
        <v>0</v>
      </c>
      <c r="F215" s="105">
        <f>SUM(F202:F214)</f>
        <v>0</v>
      </c>
      <c r="G215" s="105">
        <f>SUM(G202:G214)</f>
        <v>0</v>
      </c>
      <c r="H215" s="106"/>
      <c r="I215" s="119"/>
    </row>
    <row r="216" spans="1:9" s="30" customFormat="1">
      <c r="A216" s="552" t="s">
        <v>34</v>
      </c>
      <c r="B216" s="552"/>
      <c r="C216" s="552"/>
      <c r="D216" s="552"/>
      <c r="E216" s="552"/>
      <c r="F216" s="552"/>
      <c r="G216" s="552"/>
      <c r="H216" s="552"/>
      <c r="I216" s="553"/>
    </row>
    <row r="217" spans="1:9" s="30" customFormat="1">
      <c r="A217" s="138"/>
      <c r="B217" s="61"/>
      <c r="C217" s="140"/>
      <c r="D217" s="141"/>
      <c r="E217" s="142"/>
      <c r="F217" s="142"/>
      <c r="G217" s="143"/>
      <c r="H217" s="144"/>
      <c r="I217" s="145"/>
    </row>
    <row r="218" spans="1:9" s="30" customFormat="1">
      <c r="A218" s="74"/>
      <c r="B218" s="85"/>
      <c r="C218" s="58"/>
      <c r="D218" s="76"/>
      <c r="E218" s="72"/>
      <c r="F218" s="72"/>
      <c r="G218" s="60"/>
      <c r="H218" s="56"/>
      <c r="I218" s="75"/>
    </row>
    <row r="219" spans="1:9" s="30" customFormat="1">
      <c r="A219" s="74"/>
      <c r="B219" s="58"/>
      <c r="C219" s="58"/>
      <c r="D219" s="76"/>
      <c r="E219" s="72"/>
      <c r="F219" s="72"/>
      <c r="G219" s="60"/>
      <c r="H219" s="56"/>
      <c r="I219" s="75"/>
    </row>
    <row r="220" spans="1:9" s="30" customFormat="1">
      <c r="A220" s="74"/>
      <c r="B220" s="58"/>
      <c r="C220" s="58"/>
      <c r="D220" s="76"/>
      <c r="E220" s="72"/>
      <c r="F220" s="72"/>
      <c r="G220" s="60"/>
      <c r="H220" s="56"/>
      <c r="I220" s="75"/>
    </row>
    <row r="221" spans="1:9" s="30" customFormat="1">
      <c r="A221" s="74"/>
      <c r="B221" s="58"/>
      <c r="C221" s="58"/>
      <c r="D221" s="76"/>
      <c r="E221" s="72"/>
      <c r="F221" s="72"/>
      <c r="G221" s="60"/>
      <c r="H221" s="56"/>
      <c r="I221" s="75"/>
    </row>
    <row r="222" spans="1:9" s="30" customFormat="1">
      <c r="A222" s="74"/>
      <c r="B222" s="58"/>
      <c r="C222" s="58"/>
      <c r="D222" s="76"/>
      <c r="E222" s="72"/>
      <c r="F222" s="72"/>
      <c r="G222" s="60"/>
      <c r="H222" s="56"/>
      <c r="I222" s="75"/>
    </row>
    <row r="223" spans="1:9" s="30" customFormat="1">
      <c r="A223" s="74"/>
      <c r="B223" s="61"/>
      <c r="C223" s="58"/>
      <c r="D223" s="76"/>
      <c r="E223" s="72"/>
      <c r="F223" s="72"/>
      <c r="G223" s="60"/>
      <c r="H223" s="56"/>
      <c r="I223" s="75"/>
    </row>
    <row r="224" spans="1:9" s="30" customFormat="1">
      <c r="A224" s="74"/>
      <c r="B224" s="58"/>
      <c r="C224" s="58"/>
      <c r="D224" s="76"/>
      <c r="E224" s="72"/>
      <c r="F224" s="72"/>
      <c r="G224" s="60"/>
      <c r="H224" s="56"/>
      <c r="I224" s="75"/>
    </row>
    <row r="225" spans="1:9" s="30" customFormat="1">
      <c r="A225" s="74"/>
      <c r="B225" s="85"/>
      <c r="C225" s="58"/>
      <c r="D225" s="76"/>
      <c r="E225" s="72"/>
      <c r="F225" s="72"/>
      <c r="G225" s="60"/>
      <c r="H225" s="56"/>
      <c r="I225" s="75"/>
    </row>
    <row r="226" spans="1:9" s="30" customFormat="1">
      <c r="A226" s="74"/>
      <c r="B226" s="85"/>
      <c r="C226" s="58"/>
      <c r="D226" s="76"/>
      <c r="E226" s="72"/>
      <c r="F226" s="72"/>
      <c r="G226" s="60"/>
      <c r="H226" s="56"/>
      <c r="I226" s="75"/>
    </row>
    <row r="227" spans="1:9" s="30" customFormat="1">
      <c r="A227" s="74"/>
      <c r="B227" s="61"/>
      <c r="C227" s="58"/>
      <c r="D227" s="76"/>
      <c r="E227" s="72"/>
      <c r="F227" s="72"/>
      <c r="G227" s="60"/>
      <c r="H227" s="56"/>
      <c r="I227" s="75"/>
    </row>
    <row r="228" spans="1:9" s="30" customFormat="1">
      <c r="A228" s="74"/>
      <c r="B228" s="85"/>
      <c r="C228" s="58"/>
      <c r="D228" s="76"/>
      <c r="E228" s="72"/>
      <c r="F228" s="72"/>
      <c r="G228" s="60"/>
      <c r="H228" s="56"/>
      <c r="I228" s="75"/>
    </row>
    <row r="229" spans="1:9" s="30" customFormat="1">
      <c r="A229" s="74"/>
      <c r="B229" s="85"/>
      <c r="C229" s="58"/>
      <c r="D229" s="76"/>
      <c r="E229" s="72"/>
      <c r="F229" s="72"/>
      <c r="G229" s="60"/>
      <c r="H229" s="56"/>
      <c r="I229" s="75"/>
    </row>
    <row r="230" spans="1:9" s="30" customFormat="1" ht="16">
      <c r="A230" s="196"/>
      <c r="B230" s="102"/>
      <c r="C230" s="197" t="s">
        <v>10</v>
      </c>
      <c r="D230" s="198"/>
      <c r="E230" s="199">
        <f>SUM(E217:E229)</f>
        <v>0</v>
      </c>
      <c r="F230" s="199">
        <f>SUM(F217:F229)</f>
        <v>0</v>
      </c>
      <c r="G230" s="199">
        <f>SUM(G217:G229)</f>
        <v>0</v>
      </c>
      <c r="H230" s="200"/>
      <c r="I230" s="201"/>
    </row>
    <row r="231" spans="1:9" s="30" customFormat="1" ht="16">
      <c r="A231" s="78"/>
      <c r="B231" s="78"/>
      <c r="C231" s="78"/>
      <c r="D231" s="78"/>
      <c r="E231" s="78"/>
      <c r="F231" s="78"/>
      <c r="G231" s="78"/>
      <c r="H231" s="78"/>
      <c r="I231" s="82"/>
    </row>
    <row r="232" spans="1:9" s="30" customFormat="1">
      <c r="I232" s="47"/>
    </row>
    <row r="233" spans="1:9" s="30" customFormat="1">
      <c r="E233" s="48"/>
      <c r="I233" s="47"/>
    </row>
  </sheetData>
  <mergeCells count="22">
    <mergeCell ref="A1:I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216:I216"/>
    <mergeCell ref="A6:I6"/>
    <mergeCell ref="A50:I50"/>
    <mergeCell ref="A67:I67"/>
    <mergeCell ref="A86:I86"/>
    <mergeCell ref="A124:I124"/>
    <mergeCell ref="A141:I141"/>
    <mergeCell ref="A157:I157"/>
    <mergeCell ref="A175:I175"/>
    <mergeCell ref="A201:I201"/>
    <mergeCell ref="A32:I32"/>
    <mergeCell ref="A100:I100"/>
  </mergeCells>
  <phoneticPr fontId="16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CLIENTS</vt:lpstr>
      <vt:lpstr>FOURNISSEURS</vt:lpstr>
      <vt:lpstr>TRANSPORTEURS</vt:lpstr>
      <vt:lpstr>Frais GÉ</vt:lpstr>
      <vt:lpstr>SYNTHÈSE</vt:lpstr>
      <vt:lpstr>AUTRE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pierre Cabrol</dc:creator>
  <cp:lastModifiedBy>Séverine LEFFRAY</cp:lastModifiedBy>
  <cp:lastPrinted>2025-11-26T08:53:56Z</cp:lastPrinted>
  <dcterms:created xsi:type="dcterms:W3CDTF">2024-12-24T10:13:46Z</dcterms:created>
  <dcterms:modified xsi:type="dcterms:W3CDTF">2026-05-18T08:45:42Z</dcterms:modified>
</cp:coreProperties>
</file>