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ean-pierrecabrol/Desktop/"/>
    </mc:Choice>
  </mc:AlternateContent>
  <xr:revisionPtr revIDLastSave="0" documentId="13_ncr:1_{842AECEB-19D6-DD4E-8DE1-98D8833125F7}" xr6:coauthVersionLast="47" xr6:coauthVersionMax="47" xr10:uidLastSave="{00000000-0000-0000-0000-000000000000}"/>
  <bookViews>
    <workbookView xWindow="0" yWindow="660" windowWidth="29400" windowHeight="18460" activeTab="1" xr2:uid="{E96E98B2-C74D-5646-9343-5E6E9DD54A4E}"/>
  </bookViews>
  <sheets>
    <sheet name="CLIENTS" sheetId="1" r:id="rId1"/>
    <sheet name="FOURNISSEURS" sheetId="2" r:id="rId2"/>
    <sheet name="TRANSPORTEURS" sheetId="4" r:id="rId3"/>
    <sheet name="Frais GÉ" sheetId="5" r:id="rId4"/>
    <sheet name="SYNTHÈSE" sheetId="6" r:id="rId5"/>
  </sheets>
  <externalReferences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3" i="2" l="1"/>
  <c r="G117" i="1"/>
  <c r="G116" i="1" l="1"/>
  <c r="H116" i="1" s="1"/>
  <c r="G115" i="1"/>
  <c r="H115" i="1" s="1"/>
  <c r="H114" i="1"/>
  <c r="H117" i="1"/>
  <c r="G113" i="1"/>
  <c r="H113" i="1" s="1"/>
  <c r="G69" i="4"/>
  <c r="F69" i="4"/>
  <c r="G68" i="4"/>
  <c r="F68" i="4"/>
  <c r="H104" i="2"/>
  <c r="G54" i="4" l="1"/>
  <c r="F54" i="4"/>
  <c r="G48" i="5"/>
  <c r="G85" i="2"/>
  <c r="H85" i="2" s="1"/>
  <c r="H102" i="1" l="1"/>
  <c r="G103" i="1"/>
  <c r="H103" i="1" s="1"/>
  <c r="H104" i="1"/>
  <c r="G105" i="1"/>
  <c r="H105" i="1" s="1"/>
  <c r="G106" i="1"/>
  <c r="H106" i="1" s="1"/>
  <c r="H107" i="1"/>
  <c r="G108" i="1"/>
  <c r="H108" i="1" s="1"/>
  <c r="H109" i="1"/>
  <c r="H110" i="1"/>
  <c r="H111" i="1"/>
  <c r="G112" i="1"/>
  <c r="H112" i="1" s="1"/>
  <c r="G121" i="1"/>
  <c r="H121" i="1" s="1"/>
  <c r="G101" i="1"/>
  <c r="H101" i="1" s="1"/>
  <c r="G95" i="1"/>
  <c r="G94" i="1"/>
  <c r="G93" i="1"/>
  <c r="G92" i="1"/>
  <c r="H82" i="2"/>
  <c r="G82" i="2"/>
  <c r="G91" i="1"/>
  <c r="G89" i="1" l="1"/>
  <c r="G84" i="1"/>
  <c r="H84" i="1" s="1"/>
  <c r="G43" i="5" l="1"/>
  <c r="G42" i="5"/>
  <c r="F42" i="5"/>
  <c r="F53" i="4"/>
  <c r="G53" i="4" s="1"/>
  <c r="E37" i="5"/>
  <c r="G40" i="5"/>
  <c r="F40" i="5"/>
  <c r="G81" i="2"/>
  <c r="H81" i="2" s="1"/>
  <c r="G47" i="5"/>
  <c r="G84" i="2"/>
  <c r="H84" i="2" s="1"/>
  <c r="G88" i="1"/>
  <c r="H88" i="1" s="1"/>
  <c r="G41" i="5"/>
  <c r="G83" i="2"/>
  <c r="H83" i="2" s="1"/>
  <c r="G39" i="5"/>
  <c r="G78" i="2"/>
  <c r="H78" i="2" s="1"/>
  <c r="H87" i="1"/>
  <c r="H89" i="1"/>
  <c r="H90" i="1"/>
  <c r="H91" i="1"/>
  <c r="H92" i="1"/>
  <c r="H93" i="1"/>
  <c r="H94" i="1"/>
  <c r="H95" i="1"/>
  <c r="H96" i="1"/>
  <c r="H98" i="1"/>
  <c r="F38" i="5" l="1"/>
  <c r="G38" i="5" s="1"/>
  <c r="G86" i="1"/>
  <c r="H86" i="1" s="1"/>
  <c r="G79" i="2" l="1"/>
  <c r="H79" i="2" s="1"/>
  <c r="G82" i="1" l="1"/>
  <c r="H82" i="1" s="1"/>
  <c r="G77" i="2"/>
  <c r="H77" i="2" s="1"/>
  <c r="G72" i="2"/>
  <c r="H72" i="2" s="1"/>
  <c r="H81" i="1"/>
  <c r="G21" i="1"/>
  <c r="H21" i="1" s="1"/>
  <c r="F51" i="1"/>
  <c r="G42" i="1"/>
  <c r="H42" i="1" s="1"/>
  <c r="F75" i="1"/>
  <c r="G54" i="2"/>
  <c r="H54" i="2" s="1"/>
  <c r="G49" i="1"/>
  <c r="H49" i="1" s="1"/>
  <c r="G48" i="1"/>
  <c r="H48" i="1" s="1"/>
  <c r="G70" i="2"/>
  <c r="H70" i="2" s="1"/>
  <c r="G71" i="2"/>
  <c r="H71" i="2" s="1"/>
  <c r="G79" i="1"/>
  <c r="H79" i="1" s="1"/>
  <c r="H78" i="1"/>
  <c r="H80" i="1"/>
  <c r="G77" i="1"/>
  <c r="H77" i="1" s="1"/>
  <c r="G73" i="1" l="1"/>
  <c r="G72" i="1"/>
  <c r="E30" i="5"/>
  <c r="G33" i="5"/>
  <c r="G32" i="5"/>
  <c r="G71" i="1"/>
  <c r="G45" i="1" l="1"/>
  <c r="H45" i="1" s="1"/>
  <c r="G44" i="1"/>
  <c r="H44" i="1" s="1"/>
  <c r="H46" i="1"/>
  <c r="G43" i="1" l="1"/>
  <c r="H43" i="1" s="1"/>
  <c r="G69" i="1" l="1"/>
  <c r="F42" i="4"/>
  <c r="G42" i="4" s="1"/>
  <c r="G67" i="1" l="1"/>
  <c r="G66" i="1"/>
  <c r="G59" i="2"/>
  <c r="H57" i="2"/>
  <c r="G64" i="1" l="1"/>
  <c r="G63" i="1"/>
  <c r="G41" i="4"/>
  <c r="G55" i="2"/>
  <c r="H55" i="2" s="1"/>
  <c r="F47" i="2" l="1"/>
  <c r="G38" i="2"/>
  <c r="H38" i="2" s="1"/>
  <c r="F31" i="5" l="1"/>
  <c r="G31" i="5" s="1"/>
  <c r="G36" i="5"/>
  <c r="F68" i="2"/>
  <c r="G51" i="2"/>
  <c r="H51" i="2" s="1"/>
  <c r="F29" i="5"/>
  <c r="G29" i="5" s="1"/>
  <c r="H39" i="1"/>
  <c r="G37" i="2" l="1"/>
  <c r="H37" i="2" s="1"/>
  <c r="H52" i="2" l="1"/>
  <c r="H53" i="2"/>
  <c r="H56" i="2"/>
  <c r="H58" i="2"/>
  <c r="H59" i="2"/>
  <c r="H60" i="2"/>
  <c r="H61" i="2"/>
  <c r="H62" i="2"/>
  <c r="H63" i="2"/>
  <c r="H64" i="2"/>
  <c r="H65" i="2"/>
  <c r="H66" i="2"/>
  <c r="G50" i="2"/>
  <c r="G68" i="2" s="1"/>
  <c r="G27" i="2"/>
  <c r="F29" i="4"/>
  <c r="G29" i="4" s="1"/>
  <c r="H36" i="2"/>
  <c r="H27" i="2" l="1"/>
  <c r="H50" i="2"/>
  <c r="H68" i="2"/>
  <c r="G28" i="5"/>
  <c r="G22" i="5"/>
  <c r="G28" i="4"/>
  <c r="G47" i="1"/>
  <c r="H47" i="1" s="1"/>
  <c r="G40" i="1"/>
  <c r="H40" i="1" s="1"/>
  <c r="F27" i="4"/>
  <c r="G27" i="4" s="1"/>
  <c r="G41" i="1"/>
  <c r="H41" i="1" s="1"/>
  <c r="H35" i="2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53" i="1"/>
  <c r="H34" i="2"/>
  <c r="E24" i="5"/>
  <c r="E16" i="5"/>
  <c r="F21" i="5"/>
  <c r="G21" i="5" s="1"/>
  <c r="G27" i="5"/>
  <c r="G26" i="5"/>
  <c r="G35" i="1"/>
  <c r="H35" i="1" s="1"/>
  <c r="G34" i="1"/>
  <c r="H34" i="1" s="1"/>
  <c r="G38" i="1"/>
  <c r="H38" i="1" s="1"/>
  <c r="F24" i="5" l="1"/>
  <c r="G37" i="1"/>
  <c r="H37" i="1" s="1"/>
  <c r="G36" i="1"/>
  <c r="H36" i="1" s="1"/>
  <c r="G33" i="2"/>
  <c r="H33" i="2" s="1"/>
  <c r="H32" i="2"/>
  <c r="H33" i="1"/>
  <c r="G33" i="1"/>
  <c r="G31" i="2"/>
  <c r="G32" i="1"/>
  <c r="H32" i="1" s="1"/>
  <c r="H31" i="2" l="1"/>
  <c r="G47" i="2"/>
  <c r="H30" i="2"/>
  <c r="H29" i="2"/>
  <c r="H30" i="1"/>
  <c r="G29" i="1"/>
  <c r="H29" i="1" s="1"/>
  <c r="H28" i="2"/>
  <c r="H47" i="2" s="1"/>
  <c r="H27" i="1"/>
  <c r="G18" i="1"/>
  <c r="H18" i="1" s="1"/>
  <c r="G17" i="1"/>
  <c r="H17" i="1" s="1"/>
  <c r="F25" i="2"/>
  <c r="G16" i="2"/>
  <c r="H16" i="2" s="1"/>
  <c r="G13" i="2"/>
  <c r="H13" i="2" s="1"/>
  <c r="G20" i="1"/>
  <c r="H20" i="1" s="1"/>
  <c r="G12" i="1"/>
  <c r="H12" i="1" s="1"/>
  <c r="G19" i="1"/>
  <c r="H19" i="1" s="1"/>
  <c r="H16" i="1"/>
  <c r="G15" i="1"/>
  <c r="H15" i="1" s="1"/>
  <c r="G14" i="1" l="1"/>
  <c r="H14" i="1" s="1"/>
  <c r="G13" i="1" l="1"/>
  <c r="H13" i="1" s="1"/>
  <c r="G11" i="1"/>
  <c r="H11" i="1" s="1"/>
  <c r="G10" i="4"/>
  <c r="G9" i="4"/>
  <c r="G18" i="5"/>
  <c r="H11" i="2"/>
  <c r="F11" i="5"/>
  <c r="G11" i="5" s="1"/>
  <c r="G9" i="5"/>
  <c r="G10" i="5"/>
  <c r="F8" i="4"/>
  <c r="G8" i="4" s="1"/>
  <c r="G15" i="2"/>
  <c r="H15" i="2" s="1"/>
  <c r="G19" i="5" l="1"/>
  <c r="G24" i="5" s="1"/>
  <c r="H12" i="2"/>
  <c r="H10" i="1"/>
  <c r="H9" i="1"/>
  <c r="G10" i="2"/>
  <c r="H10" i="2" s="1"/>
  <c r="H9" i="2"/>
  <c r="F24" i="1" l="1"/>
  <c r="H8" i="1"/>
  <c r="H7" i="1"/>
  <c r="H24" i="1" s="1"/>
  <c r="G7" i="2" l="1"/>
  <c r="H7" i="2" l="1"/>
  <c r="G8" i="2"/>
  <c r="H8" i="2" s="1"/>
  <c r="H25" i="2" l="1"/>
  <c r="G25" i="2"/>
  <c r="F8" i="5"/>
  <c r="G7" i="5"/>
  <c r="G6" i="5"/>
  <c r="F285" i="1"/>
  <c r="G285" i="1"/>
  <c r="G8" i="5" l="1"/>
  <c r="G16" i="5" s="1"/>
  <c r="F16" i="5"/>
  <c r="H285" i="1"/>
  <c r="F171" i="4" l="1"/>
  <c r="G171" i="4"/>
  <c r="E171" i="4"/>
  <c r="F242" i="2" l="1"/>
  <c r="E157" i="5"/>
  <c r="F242" i="1"/>
  <c r="F261" i="1"/>
  <c r="D14" i="6" l="1"/>
  <c r="G242" i="1" l="1"/>
  <c r="H242" i="1" l="1"/>
  <c r="F220" i="1"/>
  <c r="D13" i="6" s="1"/>
  <c r="F169" i="2" l="1"/>
  <c r="M12" i="6" s="1"/>
  <c r="F194" i="2"/>
  <c r="M13" i="6" s="1"/>
  <c r="G194" i="2" l="1"/>
  <c r="F191" i="1"/>
  <c r="D12" i="6" s="1"/>
  <c r="G220" i="1"/>
  <c r="H194" i="2"/>
  <c r="F174" i="1"/>
  <c r="D11" i="6" s="1"/>
  <c r="H191" i="1" l="1"/>
  <c r="H220" i="1"/>
  <c r="G191" i="1"/>
  <c r="F153" i="2"/>
  <c r="G169" i="2" l="1"/>
  <c r="H169" i="2"/>
  <c r="E95" i="4"/>
  <c r="O11" i="6" s="1"/>
  <c r="F95" i="4" l="1"/>
  <c r="G97" i="5"/>
  <c r="E36" i="4"/>
  <c r="E11" i="6"/>
  <c r="E12" i="6"/>
  <c r="E13" i="6"/>
  <c r="E14" i="6"/>
  <c r="O6" i="6" l="1"/>
  <c r="N10" i="6"/>
  <c r="N9" i="6"/>
  <c r="N8" i="6"/>
  <c r="D5" i="6"/>
  <c r="D15" i="6"/>
  <c r="E15" i="6" s="1"/>
  <c r="D16" i="6"/>
  <c r="C17" i="6"/>
  <c r="H16" i="6"/>
  <c r="G16" i="6"/>
  <c r="H15" i="6"/>
  <c r="G15" i="6"/>
  <c r="G14" i="6"/>
  <c r="G13" i="6"/>
  <c r="G12" i="6"/>
  <c r="G11" i="6"/>
  <c r="G10" i="6"/>
  <c r="G9" i="6"/>
  <c r="G8" i="6"/>
  <c r="G7" i="6"/>
  <c r="G6" i="6"/>
  <c r="G5" i="6"/>
  <c r="F52" i="5"/>
  <c r="E52" i="5"/>
  <c r="E61" i="5"/>
  <c r="E44" i="5"/>
  <c r="F44" i="5"/>
  <c r="F34" i="5"/>
  <c r="E34" i="5"/>
  <c r="G172" i="5"/>
  <c r="F172" i="5"/>
  <c r="E172" i="5"/>
  <c r="G157" i="5"/>
  <c r="F157" i="5"/>
  <c r="G142" i="5"/>
  <c r="F142" i="5"/>
  <c r="E142" i="5"/>
  <c r="G116" i="5"/>
  <c r="F116" i="5"/>
  <c r="E116" i="5"/>
  <c r="F97" i="5"/>
  <c r="E97" i="5"/>
  <c r="E78" i="5"/>
  <c r="F61" i="5"/>
  <c r="E84" i="4"/>
  <c r="O10" i="6" s="1"/>
  <c r="E71" i="4"/>
  <c r="O9" i="6" s="1"/>
  <c r="E65" i="4"/>
  <c r="O8" i="6" s="1"/>
  <c r="E21" i="4"/>
  <c r="O5" i="6" s="1"/>
  <c r="G186" i="4"/>
  <c r="F186" i="4"/>
  <c r="E186" i="4"/>
  <c r="G155" i="4"/>
  <c r="F155" i="4"/>
  <c r="E155" i="4"/>
  <c r="O14" i="6" s="1"/>
  <c r="G129" i="4"/>
  <c r="F129" i="4"/>
  <c r="E129" i="4"/>
  <c r="O13" i="6" s="1"/>
  <c r="H13" i="6" s="1"/>
  <c r="G111" i="4"/>
  <c r="F111" i="4"/>
  <c r="E111" i="4"/>
  <c r="O12" i="6" s="1"/>
  <c r="H12" i="6" s="1"/>
  <c r="G95" i="4"/>
  <c r="E50" i="4"/>
  <c r="O7" i="6" s="1"/>
  <c r="F141" i="1"/>
  <c r="D10" i="6" s="1"/>
  <c r="E10" i="6" s="1"/>
  <c r="F122" i="1"/>
  <c r="D9" i="6" s="1"/>
  <c r="E9" i="6" s="1"/>
  <c r="F99" i="1"/>
  <c r="D8" i="6" s="1"/>
  <c r="E8" i="6" s="1"/>
  <c r="D7" i="6"/>
  <c r="E7" i="6" s="1"/>
  <c r="D6" i="6"/>
  <c r="E6" i="6" s="1"/>
  <c r="O17" i="6" l="1"/>
  <c r="G84" i="4"/>
  <c r="N17" i="6"/>
  <c r="E5" i="6"/>
  <c r="E16" i="6" s="1" a="1"/>
  <c r="E16" i="6" s="1"/>
  <c r="D17" i="6"/>
  <c r="I13" i="6"/>
  <c r="I16" i="6"/>
  <c r="I15" i="6"/>
  <c r="G17" i="6"/>
  <c r="I12" i="6"/>
  <c r="F84" i="4"/>
  <c r="G71" i="4"/>
  <c r="G52" i="5"/>
  <c r="G44" i="5"/>
  <c r="G34" i="5"/>
  <c r="F78" i="5"/>
  <c r="G78" i="5"/>
  <c r="G61" i="5"/>
  <c r="F71" i="4"/>
  <c r="F65" i="4"/>
  <c r="G36" i="4"/>
  <c r="F36" i="4"/>
  <c r="G21" i="4"/>
  <c r="F21" i="4"/>
  <c r="F50" i="4"/>
  <c r="G50" i="4"/>
  <c r="G65" i="4"/>
  <c r="F101" i="2"/>
  <c r="M8" i="6" s="1"/>
  <c r="H8" i="6" s="1"/>
  <c r="I8" i="6" s="1"/>
  <c r="G174" i="1" l="1"/>
  <c r="H174" i="1" l="1"/>
  <c r="H153" i="2"/>
  <c r="G153" i="2"/>
  <c r="F130" i="2"/>
  <c r="F115" i="2"/>
  <c r="M9" i="6" s="1"/>
  <c r="H9" i="6" s="1"/>
  <c r="I9" i="6" s="1"/>
  <c r="M10" i="6" l="1"/>
  <c r="H10" i="6" s="1"/>
  <c r="I10" i="6" s="1"/>
  <c r="M11" i="6"/>
  <c r="H11" i="6" s="1"/>
  <c r="I11" i="6" s="1"/>
  <c r="G141" i="1"/>
  <c r="H141" i="1"/>
  <c r="G130" i="2"/>
  <c r="H122" i="1" l="1"/>
  <c r="G122" i="1"/>
  <c r="H115" i="2"/>
  <c r="G115" i="2"/>
  <c r="H130" i="2"/>
  <c r="G99" i="1" l="1"/>
  <c r="H99" i="1" l="1"/>
  <c r="G101" i="2"/>
  <c r="M7" i="6"/>
  <c r="H7" i="6" s="1"/>
  <c r="I7" i="6" s="1"/>
  <c r="H101" i="2" l="1"/>
  <c r="M5" i="6" l="1"/>
  <c r="M6" i="6"/>
  <c r="H6" i="6" s="1"/>
  <c r="I6" i="6" s="1"/>
  <c r="H5" i="6" l="1"/>
  <c r="G75" i="1"/>
  <c r="H75" i="1"/>
  <c r="I5" i="6" l="1"/>
  <c r="G51" i="1" l="1"/>
  <c r="H51" i="1" l="1"/>
  <c r="G24" i="1" l="1"/>
  <c r="F258" i="2" l="1"/>
  <c r="H258" i="2"/>
  <c r="G258" i="2"/>
  <c r="F220" i="2"/>
  <c r="M14" i="6" s="1"/>
  <c r="G261" i="1"/>
  <c r="H14" i="6" l="1"/>
  <c r="M17" i="6"/>
  <c r="F286" i="1"/>
  <c r="H220" i="2"/>
  <c r="H242" i="2"/>
  <c r="G220" i="2"/>
  <c r="G242" i="2"/>
  <c r="H261" i="1"/>
  <c r="I14" i="6" l="1"/>
  <c r="I17" i="6" s="1" a="1"/>
  <c r="I17" i="6" s="1"/>
  <c r="H17" i="6"/>
  <c r="G286" i="1"/>
  <c r="I288" i="1" s="1"/>
  <c r="H28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<sst xmlns="http://schemas.openxmlformats.org/spreadsheetml/2006/main" count="1308" uniqueCount="612">
  <si>
    <t>CLIENTS</t>
  </si>
  <si>
    <t>DATE</t>
  </si>
  <si>
    <t>N° de facture</t>
  </si>
  <si>
    <t>TRANSAC</t>
  </si>
  <si>
    <t>Échéances</t>
  </si>
  <si>
    <t>HT</t>
  </si>
  <si>
    <t>TVA</t>
  </si>
  <si>
    <t>TTC</t>
  </si>
  <si>
    <t>Réglé</t>
  </si>
  <si>
    <t>JANVIER</t>
  </si>
  <si>
    <t>TOTAL</t>
  </si>
  <si>
    <t>FEVRIER</t>
  </si>
  <si>
    <t>MARS</t>
  </si>
  <si>
    <t>AVRIL</t>
  </si>
  <si>
    <t>MAI</t>
  </si>
  <si>
    <t>JUIN</t>
  </si>
  <si>
    <t>JUILLET</t>
  </si>
  <si>
    <t>AOUT</t>
  </si>
  <si>
    <t>SEPTEMBRE</t>
  </si>
  <si>
    <t>OCTOBRE</t>
  </si>
  <si>
    <t>NOVEMBRE</t>
  </si>
  <si>
    <t>DECEMBRE</t>
  </si>
  <si>
    <t>ÉCART</t>
  </si>
  <si>
    <t>FOURNISSEURS</t>
  </si>
  <si>
    <t>FOURNISSEUR</t>
  </si>
  <si>
    <t>Date doc.</t>
  </si>
  <si>
    <t>N° Facture</t>
  </si>
  <si>
    <t>Montant HT</t>
  </si>
  <si>
    <t>Commentaires</t>
  </si>
  <si>
    <t>JUILLET 2024</t>
  </si>
  <si>
    <t>AOUT 2024</t>
  </si>
  <si>
    <t>SEPTEMBRE 2024</t>
  </si>
  <si>
    <t>DECEMBRE 2024</t>
  </si>
  <si>
    <t>X</t>
  </si>
  <si>
    <t>Prélèvement</t>
  </si>
  <si>
    <t>MOBIFLEET</t>
  </si>
  <si>
    <t xml:space="preserve">JANVIER </t>
  </si>
  <si>
    <t xml:space="preserve">FEVRIER </t>
  </si>
  <si>
    <t xml:space="preserve">MARS </t>
  </si>
  <si>
    <t xml:space="preserve">MAI </t>
  </si>
  <si>
    <t>IMMÉDIAT</t>
  </si>
  <si>
    <t>JUIIN</t>
  </si>
  <si>
    <t>DEGENEVE</t>
  </si>
  <si>
    <t>TRANSPORTEURS</t>
  </si>
  <si>
    <t xml:space="preserve">TRANSPORTEURS </t>
  </si>
  <si>
    <t>FRAIS GÉNÉRAUX</t>
  </si>
  <si>
    <t xml:space="preserve">JUILLET </t>
  </si>
  <si>
    <t xml:space="preserve">AOUT </t>
  </si>
  <si>
    <t xml:space="preserve">SEPTEMBRE </t>
  </si>
  <si>
    <t xml:space="preserve">OCTOBRE </t>
  </si>
  <si>
    <t xml:space="preserve">NOVEMBRE </t>
  </si>
  <si>
    <t xml:space="preserve">DECEMBRE </t>
  </si>
  <si>
    <t>CA 2024</t>
  </si>
  <si>
    <t>CA 2025</t>
  </si>
  <si>
    <t xml:space="preserve">% Évolution du CA </t>
  </si>
  <si>
    <t>Marge CO 2024</t>
  </si>
  <si>
    <t>Marge CO 2025</t>
  </si>
  <si>
    <t>% Évol M.CO</t>
  </si>
  <si>
    <t>AOÛT</t>
  </si>
  <si>
    <t>DÉCEMBRE</t>
  </si>
  <si>
    <t>Transporteurs</t>
  </si>
  <si>
    <t>Fournisseurs</t>
  </si>
  <si>
    <t>SYNTHÈSE C.A &amp; MARGE C0</t>
  </si>
  <si>
    <t>FNP</t>
  </si>
  <si>
    <t xml:space="preserve">FNP </t>
  </si>
  <si>
    <t>SYNTHÈSE ACHATS</t>
  </si>
  <si>
    <t>NOVEMBRE 2025</t>
  </si>
  <si>
    <t>OCTOBRE 2025</t>
  </si>
  <si>
    <t>01.01.2026</t>
  </si>
  <si>
    <t>202601-00976</t>
  </si>
  <si>
    <t>07.01.2026</t>
  </si>
  <si>
    <t>1 556</t>
  </si>
  <si>
    <t>Payé le 07.01.2026</t>
  </si>
  <si>
    <t>143001843</t>
  </si>
  <si>
    <t>FCN BEAUVAIS - 1 S/6</t>
  </si>
  <si>
    <t>13.01.2026</t>
  </si>
  <si>
    <t>FA010531</t>
  </si>
  <si>
    <t>JPC260108</t>
  </si>
  <si>
    <t>REVIPLAST</t>
  </si>
  <si>
    <t>27.02.2026</t>
  </si>
  <si>
    <t>12.01.2026</t>
  </si>
  <si>
    <t>FA010528</t>
  </si>
  <si>
    <t>JCP260103</t>
  </si>
  <si>
    <t>26.02.2026</t>
  </si>
  <si>
    <t>21.01.2026</t>
  </si>
  <si>
    <t>JPC260103</t>
  </si>
  <si>
    <t>GEMINI</t>
  </si>
  <si>
    <t>21.02.2026</t>
  </si>
  <si>
    <t>3901-0126</t>
  </si>
  <si>
    <t>3902-0126</t>
  </si>
  <si>
    <t>15.01.2026</t>
  </si>
  <si>
    <t>V/BBOR600020</t>
  </si>
  <si>
    <t>JPC251212, 251207 &amp; 251202</t>
  </si>
  <si>
    <t>BUTIN</t>
  </si>
  <si>
    <t>16.03.2026</t>
  </si>
  <si>
    <t>22.01.2026</t>
  </si>
  <si>
    <t>CIN0149242</t>
  </si>
  <si>
    <t>SL260103</t>
  </si>
  <si>
    <t>FLEXICO</t>
  </si>
  <si>
    <t>23.01.2026</t>
  </si>
  <si>
    <t>3903-0126</t>
  </si>
  <si>
    <t>EUREKA PLAST</t>
  </si>
  <si>
    <t>22.02.2026</t>
  </si>
  <si>
    <t>27.01.2026</t>
  </si>
  <si>
    <t>3904-0126</t>
  </si>
  <si>
    <t>SL260101</t>
  </si>
  <si>
    <t>ARFP</t>
  </si>
  <si>
    <t>15.03.2026</t>
  </si>
  <si>
    <t>SL2601XX - TAF Poubelles Agglo 60</t>
  </si>
  <si>
    <t>26.01.2026</t>
  </si>
  <si>
    <t>2026-01-0587</t>
  </si>
  <si>
    <t>LAMBERT TVSL</t>
  </si>
  <si>
    <t>12.03.2026</t>
  </si>
  <si>
    <t>29.01.2026</t>
  </si>
  <si>
    <t>F.E.R</t>
  </si>
  <si>
    <t>28.02.2026</t>
  </si>
  <si>
    <t>02.02.2026</t>
  </si>
  <si>
    <t>Santé au Travail 72</t>
  </si>
  <si>
    <t>IMMEDIAT</t>
  </si>
  <si>
    <t>Payé le 02.02.2026</t>
  </si>
  <si>
    <t>30.01.2026</t>
  </si>
  <si>
    <t>SL260102</t>
  </si>
  <si>
    <t>VALPLAST</t>
  </si>
  <si>
    <t>31.01.2026</t>
  </si>
  <si>
    <t>B2601103</t>
  </si>
  <si>
    <t>LMIF</t>
  </si>
  <si>
    <t>02.03.2026</t>
  </si>
  <si>
    <t>01/2026</t>
  </si>
  <si>
    <t>NDF Séverine Janvier 26</t>
  </si>
  <si>
    <t>Immédiat</t>
  </si>
  <si>
    <t>28.01.2026</t>
  </si>
  <si>
    <t>755 000424248</t>
  </si>
  <si>
    <t>COFICA BAIL</t>
  </si>
  <si>
    <t>0001-0126</t>
  </si>
  <si>
    <t>PRESTATAIRES</t>
  </si>
  <si>
    <t>SCPF CABROL</t>
  </si>
  <si>
    <t>Payé le 03.02.2026</t>
  </si>
  <si>
    <t>FA010550</t>
  </si>
  <si>
    <t>JPC260111</t>
  </si>
  <si>
    <t>13.03.2026</t>
  </si>
  <si>
    <t>01.02.2026</t>
  </si>
  <si>
    <t>202602-00940</t>
  </si>
  <si>
    <t>382,67</t>
  </si>
  <si>
    <t>76,53</t>
  </si>
  <si>
    <t>Prélevé</t>
  </si>
  <si>
    <t>FERTRANS</t>
  </si>
  <si>
    <t>260100237</t>
  </si>
  <si>
    <t>02.03.2025</t>
  </si>
  <si>
    <t>10810308</t>
  </si>
  <si>
    <t xml:space="preserve">TNT  FEDEX </t>
  </si>
  <si>
    <t>Echantillons PA ARFP --&gt; MABITAL du 16.01.2026 / Prélèvement à l'échéance</t>
  </si>
  <si>
    <t>ESE France</t>
  </si>
  <si>
    <t>3905-0126</t>
  </si>
  <si>
    <t>NOREVAL</t>
  </si>
  <si>
    <t>3906-0126</t>
  </si>
  <si>
    <t>3907-0126</t>
  </si>
  <si>
    <t>SFP</t>
  </si>
  <si>
    <t>JPC260101,0105,0107,0109,0110,0112</t>
  </si>
  <si>
    <t>3908-0126</t>
  </si>
  <si>
    <t>JPC260104</t>
  </si>
  <si>
    <t>VÉOLIA PMG</t>
  </si>
  <si>
    <t>3909-0126</t>
  </si>
  <si>
    <t>NEVEUX</t>
  </si>
  <si>
    <t>3910-0126</t>
  </si>
  <si>
    <t>JPC260106</t>
  </si>
  <si>
    <t>03.03.2026</t>
  </si>
  <si>
    <t>3911-0126</t>
  </si>
  <si>
    <t>31.11-0126</t>
  </si>
  <si>
    <t>3912-0126</t>
  </si>
  <si>
    <t>PRESTATIONS JANVIER HERMES</t>
  </si>
  <si>
    <t>PRESTATIONS JANVIER MAROLLES</t>
  </si>
  <si>
    <t xml:space="preserve">EAUREAU-SOURCES </t>
  </si>
  <si>
    <t>30.03.2026</t>
  </si>
  <si>
    <t>3913-0126</t>
  </si>
  <si>
    <t>JPC260113</t>
  </si>
  <si>
    <t>31.03.2026</t>
  </si>
  <si>
    <t>SL260104 &amp; SL260105</t>
  </si>
  <si>
    <t>3914-0126</t>
  </si>
  <si>
    <t>CULLIGAN</t>
  </si>
  <si>
    <t>3915-0126</t>
  </si>
  <si>
    <t>3916-0126</t>
  </si>
  <si>
    <t>NOVALY</t>
  </si>
  <si>
    <t>JPC260110</t>
  </si>
  <si>
    <t>FA010551</t>
  </si>
  <si>
    <t>FA010562</t>
  </si>
  <si>
    <t>EUREAU SOURCES MONTEUX</t>
  </si>
  <si>
    <t>13.02.2026</t>
  </si>
  <si>
    <t>TTPLAST</t>
  </si>
  <si>
    <t>3917-0226</t>
  </si>
  <si>
    <t>JPC260202</t>
  </si>
  <si>
    <t>09.02.2026</t>
  </si>
  <si>
    <t>SL260202</t>
  </si>
  <si>
    <t>16.02.2026</t>
  </si>
  <si>
    <t>02260006</t>
  </si>
  <si>
    <t>3918-0226</t>
  </si>
  <si>
    <t>3919-0226</t>
  </si>
  <si>
    <t>SL260203</t>
  </si>
  <si>
    <t>RECYTHERM</t>
  </si>
  <si>
    <t>18.03.2026</t>
  </si>
  <si>
    <t>30.04.2026</t>
  </si>
  <si>
    <t>17.02.2026</t>
  </si>
  <si>
    <t>3920-0226</t>
  </si>
  <si>
    <t>JPC260207</t>
  </si>
  <si>
    <t>17.03.2026</t>
  </si>
  <si>
    <t>18.02.2026</t>
  </si>
  <si>
    <t>903366</t>
  </si>
  <si>
    <t>15.04.2026</t>
  </si>
  <si>
    <t>SL260201</t>
  </si>
  <si>
    <t>903365</t>
  </si>
  <si>
    <t>JPC260204</t>
  </si>
  <si>
    <t>Payé le 17.02.2026</t>
  </si>
  <si>
    <t>Payé le 23.02.2026</t>
  </si>
  <si>
    <t>3921-0226</t>
  </si>
  <si>
    <t>SL260206</t>
  </si>
  <si>
    <t>23.02.2026</t>
  </si>
  <si>
    <t>3922-0226</t>
  </si>
  <si>
    <t>SL260204</t>
  </si>
  <si>
    <t>24.02.2026</t>
  </si>
  <si>
    <t>903371</t>
  </si>
  <si>
    <t>JPC260209</t>
  </si>
  <si>
    <t>25.02.2026</t>
  </si>
  <si>
    <t>3923-0226</t>
  </si>
  <si>
    <t>SL260207</t>
  </si>
  <si>
    <t>25.03.2026</t>
  </si>
  <si>
    <t>3924-0226</t>
  </si>
  <si>
    <t>SL260205</t>
  </si>
  <si>
    <t>27.03.2026</t>
  </si>
  <si>
    <t>3925-0226</t>
  </si>
  <si>
    <t>SL260208</t>
  </si>
  <si>
    <t>25.02.2025</t>
  </si>
  <si>
    <t>JPC260213</t>
  </si>
  <si>
    <t>JPC260208</t>
  </si>
  <si>
    <t>3926-0226</t>
  </si>
  <si>
    <t>SL260203 ( Avoir sur facture 3919 suite erreur prix + NCF)</t>
  </si>
  <si>
    <t>PAPREC</t>
  </si>
  <si>
    <t xml:space="preserve">PAPREC </t>
  </si>
  <si>
    <t>SL260203 (NCF + Frais part Recyclage)</t>
  </si>
  <si>
    <t>SL260204 ( Frais Part au recyclage)</t>
  </si>
  <si>
    <t>3927-0226</t>
  </si>
  <si>
    <t>3928-0226</t>
  </si>
  <si>
    <t>28.03.2026</t>
  </si>
  <si>
    <t>09.04.2026</t>
  </si>
  <si>
    <t>27.02.2023</t>
  </si>
  <si>
    <t>3929-0226</t>
  </si>
  <si>
    <t>JPC260211</t>
  </si>
  <si>
    <t>Payé le 24.02.2026</t>
  </si>
  <si>
    <t>Payé le 25.02.2026</t>
  </si>
  <si>
    <t>Payé le 02.03.2026</t>
  </si>
  <si>
    <t>01.03.2026</t>
  </si>
  <si>
    <t>202603-00915</t>
  </si>
  <si>
    <t>FCN APPEL Nº2/6</t>
  </si>
  <si>
    <t>26.03.2026</t>
  </si>
  <si>
    <t>Payé le 02.03.2026 - SL260202</t>
  </si>
  <si>
    <t>Payé le 02.03.2026 - JPC260103,0108,0111,0104,SL260102,0105,0104, JPC260113,0106</t>
  </si>
  <si>
    <t>0002-0226</t>
  </si>
  <si>
    <t>3930-0226</t>
  </si>
  <si>
    <t>PAPI</t>
  </si>
  <si>
    <t>JPC260205</t>
  </si>
  <si>
    <t>JPC260210</t>
  </si>
  <si>
    <t>TOUSSAC</t>
  </si>
  <si>
    <t>JPC260204,JPC260212,JPC260215</t>
  </si>
  <si>
    <t>Séverine LEFFRAY</t>
  </si>
  <si>
    <t>Payé le 03.03.2026</t>
  </si>
  <si>
    <t>Loyer bureau EDEAL</t>
  </si>
  <si>
    <t>903384</t>
  </si>
  <si>
    <t>JPC216602</t>
  </si>
  <si>
    <t>EUREAU-SOURCES</t>
  </si>
  <si>
    <t xml:space="preserve">MAROLLES </t>
  </si>
  <si>
    <t>HERMES</t>
  </si>
  <si>
    <t>3931-0226</t>
  </si>
  <si>
    <t>3932-0226</t>
  </si>
  <si>
    <t>3933-0226</t>
  </si>
  <si>
    <t>3934-0226</t>
  </si>
  <si>
    <t>3935-0226</t>
  </si>
  <si>
    <t>3936-0226</t>
  </si>
  <si>
    <t>3937-0226</t>
  </si>
  <si>
    <t>3838-0226</t>
  </si>
  <si>
    <t>3939-0226</t>
  </si>
  <si>
    <t>JPC260216</t>
  </si>
  <si>
    <t>903382</t>
  </si>
  <si>
    <t>JPC260215</t>
  </si>
  <si>
    <t>PILLON</t>
  </si>
  <si>
    <t>F_2026_02_36</t>
  </si>
  <si>
    <t>JPC260201, JPC260206 &amp; JPC260214</t>
  </si>
  <si>
    <t>260200665</t>
  </si>
  <si>
    <t>06.03.2026</t>
  </si>
  <si>
    <t>3941-0326</t>
  </si>
  <si>
    <t>3940-0326</t>
  </si>
  <si>
    <t>05.04.2026</t>
  </si>
  <si>
    <t>SL260301</t>
  </si>
  <si>
    <t>02/2026</t>
  </si>
  <si>
    <t xml:space="preserve">NDF Séverine Février </t>
  </si>
  <si>
    <t>Payé le 06.03.2026</t>
  </si>
  <si>
    <t>NDF Séverine Mars</t>
  </si>
  <si>
    <t>20.04.2026</t>
  </si>
  <si>
    <t>02260194</t>
  </si>
  <si>
    <t>B2602211</t>
  </si>
  <si>
    <t>Payé le 04.03.2026</t>
  </si>
  <si>
    <t>Payé le 10.03.2026 - SL260101</t>
  </si>
  <si>
    <t>Payé le 10.03.2026 - JPC260101, JPC260107, JPC260109, JPC260110, JPC260112</t>
  </si>
  <si>
    <t>FA010652</t>
  </si>
  <si>
    <t>FA010758</t>
  </si>
  <si>
    <t>JPC260303</t>
  </si>
  <si>
    <t>NAN26020849</t>
  </si>
  <si>
    <t>SL260203, SL260204, SL260205, SL260208</t>
  </si>
  <si>
    <t>PAPREC PLASTIQUES</t>
  </si>
  <si>
    <t>29.04.2026</t>
  </si>
  <si>
    <t>Payé le 16.03.2026</t>
  </si>
  <si>
    <t>Payé le 17.03.2026</t>
  </si>
  <si>
    <t>3942-0326</t>
  </si>
  <si>
    <t>Refacturation escompte s/3929-0226</t>
  </si>
  <si>
    <t>17.03.202</t>
  </si>
  <si>
    <t>3943-0326</t>
  </si>
  <si>
    <t>17.04.2026</t>
  </si>
  <si>
    <t>3944-0326</t>
  </si>
  <si>
    <t>JPC260308</t>
  </si>
  <si>
    <t>JPC260304</t>
  </si>
  <si>
    <t>3945-0326</t>
  </si>
  <si>
    <t>26.04.2026</t>
  </si>
  <si>
    <t>09.03.2026</t>
  </si>
  <si>
    <t>143002439</t>
  </si>
  <si>
    <t xml:space="preserve">FCN </t>
  </si>
  <si>
    <t>Prélèvement le 31.03 ( Facturation des bulletins de paie de Janvier et Février 26)</t>
  </si>
  <si>
    <t>18.04.2026</t>
  </si>
  <si>
    <t>11.03.2026</t>
  </si>
  <si>
    <t>FA010765</t>
  </si>
  <si>
    <t>25.04.2026</t>
  </si>
  <si>
    <t>Payé 23.03.2026</t>
  </si>
  <si>
    <t>Payé le 19.03.2026</t>
  </si>
  <si>
    <t>24.03.2026</t>
  </si>
  <si>
    <t>3946-0326</t>
  </si>
  <si>
    <t>SL260303</t>
  </si>
  <si>
    <t>23.04.2026</t>
  </si>
  <si>
    <t>3947-0326</t>
  </si>
  <si>
    <t>JPC260305</t>
  </si>
  <si>
    <t>01.04.2026</t>
  </si>
  <si>
    <t>20.03.2026</t>
  </si>
  <si>
    <t>P/BBOR600685</t>
  </si>
  <si>
    <t>Prestation FÉVRIER HERMES</t>
  </si>
  <si>
    <t>19.05.2026</t>
  </si>
  <si>
    <t>0003.0326</t>
  </si>
  <si>
    <t>Payé le 27.03.2026</t>
  </si>
  <si>
    <t>Payé le 24.03.2026</t>
  </si>
  <si>
    <r>
      <t>23.</t>
    </r>
    <r>
      <rPr>
        <b/>
        <sz val="12"/>
        <rFont val="Eurostile"/>
      </rPr>
      <t>03.2026</t>
    </r>
  </si>
  <si>
    <t>Payé le 23.03.2026</t>
  </si>
  <si>
    <t>NAN26030621</t>
  </si>
  <si>
    <t>Payé le 30.03.2026</t>
  </si>
  <si>
    <t>Payé le 30.03.2026 - SL260201</t>
  </si>
  <si>
    <t>Payé le 30.03.2026 - JPC260201, JPC260204, JPC260202, JPC260212, JPC260214, JPC260215, JPC260211</t>
  </si>
  <si>
    <t>Payé le 30.03.2026 - SL260203, 0204, 0205, 0208, JPC260207, 0209, 0208, 0210, 0213, 0205</t>
  </si>
  <si>
    <t>3948-0326</t>
  </si>
  <si>
    <t>SL260306</t>
  </si>
  <si>
    <t>RC0226156</t>
  </si>
  <si>
    <t>DCDIS</t>
  </si>
  <si>
    <t>JPC260314</t>
  </si>
  <si>
    <t>3949-0326</t>
  </si>
  <si>
    <t>202604-00886</t>
  </si>
  <si>
    <t>NAN26030750</t>
  </si>
  <si>
    <t>30.05.2026</t>
  </si>
  <si>
    <t>23.03.2026</t>
  </si>
  <si>
    <t>FA010796</t>
  </si>
  <si>
    <t>JPC260311</t>
  </si>
  <si>
    <t>07.05.2026</t>
  </si>
  <si>
    <t>3950-0326</t>
  </si>
  <si>
    <t>JPC260309</t>
  </si>
  <si>
    <t>15.05.2026</t>
  </si>
  <si>
    <t>3951-0326</t>
  </si>
  <si>
    <t>JPC260302, 260310 &amp; 260312</t>
  </si>
  <si>
    <t>3952-0326</t>
  </si>
  <si>
    <t>NAN26030758</t>
  </si>
  <si>
    <t>SL260302</t>
  </si>
  <si>
    <t>3953-0326</t>
  </si>
  <si>
    <t>EUREAUSOURCES ( 37)</t>
  </si>
  <si>
    <t>SL260305</t>
  </si>
  <si>
    <t>3954-0326</t>
  </si>
  <si>
    <t>EUREAUSOURCES (84)</t>
  </si>
  <si>
    <t>Payé le 01.04.2026</t>
  </si>
  <si>
    <t>Payé le 07.04.2026</t>
  </si>
  <si>
    <t>Payé le 07.04.2026 - SL260206</t>
  </si>
  <si>
    <t>B2603202</t>
  </si>
  <si>
    <t>31.03.2025</t>
  </si>
  <si>
    <t>3955-0326</t>
  </si>
  <si>
    <t>3956-0326</t>
  </si>
  <si>
    <t>JPC260306 &amp; JPC260307</t>
  </si>
  <si>
    <t>3957-0326</t>
  </si>
  <si>
    <t xml:space="preserve">AV s/facture nº3890-1225 </t>
  </si>
  <si>
    <t>11.05.2026</t>
  </si>
  <si>
    <t>3958-0326</t>
  </si>
  <si>
    <t>SL260304</t>
  </si>
  <si>
    <t>31.O5.2026</t>
  </si>
  <si>
    <t xml:space="preserve">SL260305 </t>
  </si>
  <si>
    <t>Payé le 08.04.2026</t>
  </si>
  <si>
    <t>Payé le 13.04.2026</t>
  </si>
  <si>
    <t>LOYER EDEAL MARS</t>
  </si>
  <si>
    <t>S.LEFFRAY</t>
  </si>
  <si>
    <t>NDF complément MARS</t>
  </si>
  <si>
    <t>30.04.2025</t>
  </si>
  <si>
    <t>Payé le 13.04.2026 pour échéance</t>
  </si>
  <si>
    <t>755 000451052</t>
  </si>
  <si>
    <t>P/BBOR601404</t>
  </si>
  <si>
    <t>Prestation MARS HERMES</t>
  </si>
  <si>
    <t>30.05.2025</t>
  </si>
  <si>
    <t>Prestation MARS MAROLLES</t>
  </si>
  <si>
    <t>P/BBOR601403</t>
  </si>
  <si>
    <t>3959-0326</t>
  </si>
  <si>
    <t>31.05.2026</t>
  </si>
  <si>
    <t>3960-0326</t>
  </si>
  <si>
    <t>MAROLLES</t>
  </si>
  <si>
    <t>14.04.2026</t>
  </si>
  <si>
    <t>3961-0426</t>
  </si>
  <si>
    <t>JPC260313</t>
  </si>
  <si>
    <t>3962-0426</t>
  </si>
  <si>
    <t>JPC260315</t>
  </si>
  <si>
    <t>14.05.2026</t>
  </si>
  <si>
    <t>3963-0426</t>
  </si>
  <si>
    <t>JPC260401</t>
  </si>
  <si>
    <t>3964-0426</t>
  </si>
  <si>
    <t>JPC260404</t>
  </si>
  <si>
    <t>15.06.2026</t>
  </si>
  <si>
    <t>03.04.2026</t>
  </si>
  <si>
    <t>FA010909</t>
  </si>
  <si>
    <t>18.05.2026</t>
  </si>
  <si>
    <t>FA010903</t>
  </si>
  <si>
    <t>P/BBOR600686</t>
  </si>
  <si>
    <t>Prestation FÉVRIER MAROLLES</t>
  </si>
  <si>
    <t>3965-0426</t>
  </si>
  <si>
    <t>JPC260402</t>
  </si>
  <si>
    <t>17.05.2026</t>
  </si>
  <si>
    <t>V/BBOR601604</t>
  </si>
  <si>
    <t>BRM Janvier 2026</t>
  </si>
  <si>
    <t>V/BBOR601605</t>
  </si>
  <si>
    <t>BRM Février 2026</t>
  </si>
  <si>
    <t>V/BBOR601606</t>
  </si>
  <si>
    <t>BRM Mars 2026</t>
  </si>
  <si>
    <t>10.04.2026</t>
  </si>
  <si>
    <t>FA010918</t>
  </si>
  <si>
    <t>25.05.2026</t>
  </si>
  <si>
    <t>Payé le 14.04.2026</t>
  </si>
  <si>
    <t>Payé le 16.04.2026</t>
  </si>
  <si>
    <t>Payé le 17.04.2026</t>
  </si>
  <si>
    <t>16.05.2026</t>
  </si>
  <si>
    <t>Payé le 20.04.2026</t>
  </si>
  <si>
    <t>Payé le 20.04.2026 pour échéance</t>
  </si>
  <si>
    <t>Payé le 20.01.2026 - SL260301</t>
  </si>
  <si>
    <t>21.04.2026</t>
  </si>
  <si>
    <t>NAN26040333</t>
  </si>
  <si>
    <t>3966-0426</t>
  </si>
  <si>
    <t>3967-0426</t>
  </si>
  <si>
    <t>SL260407</t>
  </si>
  <si>
    <t>23.05.2026</t>
  </si>
  <si>
    <t>11.04.2026</t>
  </si>
  <si>
    <t>43426 2026 22 52</t>
  </si>
  <si>
    <t>BRM 28.09.23 au 25.01.2024</t>
  </si>
  <si>
    <t>COM AGGLO BEAUVAIS</t>
  </si>
  <si>
    <t>13.05.2026</t>
  </si>
  <si>
    <t>43426 2026 22 50</t>
  </si>
  <si>
    <t>BRM Avril 2024</t>
  </si>
  <si>
    <t>43426 2026 22 49</t>
  </si>
  <si>
    <t>BRM  du 01.07.24 au 31.10.24</t>
  </si>
  <si>
    <t>43426 2026 22 51</t>
  </si>
  <si>
    <t>BRM de Juin 2025</t>
  </si>
  <si>
    <t>24.04.2026</t>
  </si>
  <si>
    <t>NAN26040420</t>
  </si>
  <si>
    <t>SL260402</t>
  </si>
  <si>
    <t>23.06.2026</t>
  </si>
  <si>
    <t>3968-0426</t>
  </si>
  <si>
    <t>3969-0426</t>
  </si>
  <si>
    <t>Avoir s/facture nº3878-1125</t>
  </si>
  <si>
    <t>3970-0426</t>
  </si>
  <si>
    <t>Livraison SFP - Sept &amp; Oct 2025</t>
  </si>
  <si>
    <t>Payé le 27.04.2026</t>
  </si>
  <si>
    <t>Payé le 24.04.2026</t>
  </si>
  <si>
    <t>Payé le 21.04.2026</t>
  </si>
  <si>
    <t>Payé le 23.04.2026</t>
  </si>
  <si>
    <t>Payé le 27.04.2026 pour échéance - JPC260302, 260303, 260308, 260305, 260310, 260312, 260311, SL260303, 260304, 260305, 260302</t>
  </si>
  <si>
    <t>Payé le 27.04.2026 pour échéance -</t>
  </si>
  <si>
    <t>Payé le 27.04.2026 - JPC260304</t>
  </si>
  <si>
    <t xml:space="preserve">Payé le 27.04 pour échéance </t>
  </si>
  <si>
    <t>Déduit le 27.04.2026 sur/facture nº26020849</t>
  </si>
  <si>
    <t>27.04.2026</t>
  </si>
  <si>
    <t>SAGE</t>
  </si>
  <si>
    <t>27.04.2025</t>
  </si>
  <si>
    <t>FR-00051594</t>
  </si>
  <si>
    <t>3971-0426</t>
  </si>
  <si>
    <t>JPC260407</t>
  </si>
  <si>
    <t>27.05.2026</t>
  </si>
  <si>
    <t>FA010967</t>
  </si>
  <si>
    <t>08.06.2026</t>
  </si>
  <si>
    <t>28.04.2026</t>
  </si>
  <si>
    <t>FCN</t>
  </si>
  <si>
    <t>3972-0426</t>
  </si>
  <si>
    <t>Livraison PS du mois d'avril</t>
  </si>
  <si>
    <t>0004-0426</t>
  </si>
  <si>
    <t>Payé le 30.04.2026</t>
  </si>
  <si>
    <t>Payé le 28.04.2026</t>
  </si>
  <si>
    <t>NAN26040629</t>
  </si>
  <si>
    <t>SL260403</t>
  </si>
  <si>
    <t>29.06.2026</t>
  </si>
  <si>
    <t>04.05.2026</t>
  </si>
  <si>
    <t>FCN - Appel 3/6</t>
  </si>
  <si>
    <t>Prélevé 600,00 € le 31.05 et 599,99 € le 30.06</t>
  </si>
  <si>
    <t>3973-0426</t>
  </si>
  <si>
    <t>FA010970</t>
  </si>
  <si>
    <t>JPC260405</t>
  </si>
  <si>
    <t xml:space="preserve">REVIPLAST </t>
  </si>
  <si>
    <t>11.06.2026</t>
  </si>
  <si>
    <t>Payé le 06.05.2026</t>
  </si>
  <si>
    <t>Payé le 05.05.2026 -AV3926</t>
  </si>
  <si>
    <t xml:space="preserve">Payé le 05.05.2026   </t>
  </si>
  <si>
    <t>Déduit le 05.05.2026</t>
  </si>
  <si>
    <t>Payé le 05.05.2026</t>
  </si>
  <si>
    <t>Payé le 07.05.2026</t>
  </si>
  <si>
    <t>FCN Beauvais</t>
  </si>
  <si>
    <t xml:space="preserve">Prélèvement le 31.05 </t>
  </si>
  <si>
    <t>755 000464565</t>
  </si>
  <si>
    <t>LOYER EDEAL AVRIL</t>
  </si>
  <si>
    <t>S. LEFFRAY</t>
  </si>
  <si>
    <t>Payé le 11.05.2026</t>
  </si>
  <si>
    <t>NDF Séverine</t>
  </si>
  <si>
    <t>3974-0426</t>
  </si>
  <si>
    <t>JPC260411</t>
  </si>
  <si>
    <t>3975-0426</t>
  </si>
  <si>
    <t xml:space="preserve">JPC260411 </t>
  </si>
  <si>
    <t>Payé le 11.05.2026 - SL260306</t>
  </si>
  <si>
    <t>Payé le 11.05.2026 pour échéance</t>
  </si>
  <si>
    <t>FA010969</t>
  </si>
  <si>
    <t>3976-0426</t>
  </si>
  <si>
    <t>3977-0426</t>
  </si>
  <si>
    <t>JPC260409</t>
  </si>
  <si>
    <t>3978-0425</t>
  </si>
  <si>
    <t>JPC260412 BIS</t>
  </si>
  <si>
    <t>3979-0426</t>
  </si>
  <si>
    <t>3980-0426</t>
  </si>
  <si>
    <t>15.07.2026</t>
  </si>
  <si>
    <t>3981-0426</t>
  </si>
  <si>
    <t>JPC260412BIS</t>
  </si>
  <si>
    <t>30.06.2026</t>
  </si>
  <si>
    <t>12.05.2026</t>
  </si>
  <si>
    <t>3982-0526</t>
  </si>
  <si>
    <t>JPC260502</t>
  </si>
  <si>
    <t>3983-0526</t>
  </si>
  <si>
    <t>26.06.2026</t>
  </si>
  <si>
    <t>12.06.2026</t>
  </si>
  <si>
    <t>13.04.2026</t>
  </si>
  <si>
    <t>SL260410</t>
  </si>
  <si>
    <t>3984-0526</t>
  </si>
  <si>
    <t>PMG VEOLIA</t>
  </si>
  <si>
    <t>3985-0526</t>
  </si>
  <si>
    <t>SL260408</t>
  </si>
  <si>
    <t>3986-0526</t>
  </si>
  <si>
    <t>SL260409</t>
  </si>
  <si>
    <t>SL260413</t>
  </si>
  <si>
    <t>Eureausources Monteux</t>
  </si>
  <si>
    <t>3987-0526</t>
  </si>
  <si>
    <t>Payé le 12.05.2025</t>
  </si>
  <si>
    <t>Payé le 13.05.2026</t>
  </si>
  <si>
    <t>Payé le 14.05.2026</t>
  </si>
  <si>
    <t>Payé le 18.05.2026 pour échéance</t>
  </si>
  <si>
    <t>Payé le 18.05.2026</t>
  </si>
  <si>
    <t xml:space="preserve">Payé le 11.05.2026 </t>
  </si>
  <si>
    <t>JPC250503</t>
  </si>
  <si>
    <t>3988-0526</t>
  </si>
  <si>
    <t>18.06.2026</t>
  </si>
  <si>
    <t>3989-0526</t>
  </si>
  <si>
    <t>JPC250503- Frais de recyclage</t>
  </si>
  <si>
    <t>03.07.2026</t>
  </si>
  <si>
    <t>21.05.2026</t>
  </si>
  <si>
    <t>3990-0526</t>
  </si>
  <si>
    <t>SL260503</t>
  </si>
  <si>
    <t>Payé le 19.05.2026</t>
  </si>
  <si>
    <t>Payé le 20.05.2026</t>
  </si>
  <si>
    <t>Payé le 26.05.2026</t>
  </si>
  <si>
    <t>FR-00056175</t>
  </si>
  <si>
    <t>3991-0526</t>
  </si>
  <si>
    <t>JPC260504</t>
  </si>
  <si>
    <t>10.06.2026</t>
  </si>
  <si>
    <t>28.05.2026</t>
  </si>
  <si>
    <t>3992-0526</t>
  </si>
  <si>
    <t>JPC260505</t>
  </si>
  <si>
    <t>28.06.2026</t>
  </si>
  <si>
    <t>B2604174</t>
  </si>
  <si>
    <t>Payé le 28.05.2026</t>
  </si>
  <si>
    <t>Payé le 29.05.2026</t>
  </si>
  <si>
    <t>Déduit le 01.06.2026 s/ NAN26030758</t>
  </si>
  <si>
    <t>Payé le 01.06.2026</t>
  </si>
  <si>
    <t>Payé le 01.06.2026 - AVOIR N° NAN26030758 déduit</t>
  </si>
  <si>
    <t xml:space="preserve">Payé le 01.06.2026 - JPC260206, JPC260412BIS, </t>
  </si>
  <si>
    <t>01.06.2026</t>
  </si>
  <si>
    <t>202606-00817</t>
  </si>
  <si>
    <t>PRÉLEVÉ</t>
  </si>
  <si>
    <t>BIV-F-2605-1767</t>
  </si>
  <si>
    <t>VACHER</t>
  </si>
  <si>
    <t>15.08.2026</t>
  </si>
  <si>
    <t>B2605074</t>
  </si>
  <si>
    <t>JPC260507, JPC260504</t>
  </si>
  <si>
    <t xml:space="preserve">PILLON TRANSPORTS </t>
  </si>
  <si>
    <t>F_2026_05_6</t>
  </si>
  <si>
    <t>Agglo Beauvais du 5.05.2026</t>
  </si>
  <si>
    <t>3993-0526</t>
  </si>
  <si>
    <t>SL260501, SL260502</t>
  </si>
  <si>
    <t>31.05.2025</t>
  </si>
  <si>
    <t>3994-0526</t>
  </si>
  <si>
    <t>JPC260509</t>
  </si>
  <si>
    <t>3995-0526</t>
  </si>
  <si>
    <t>01.07.2026</t>
  </si>
  <si>
    <t>3996-0526</t>
  </si>
  <si>
    <t>3997-0526</t>
  </si>
  <si>
    <t>JPC260501&amp; JPC260508</t>
  </si>
  <si>
    <t>3998-0525</t>
  </si>
  <si>
    <t>JPC260507</t>
  </si>
  <si>
    <t>31.05.3036</t>
  </si>
  <si>
    <t>29.05.2026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</si>
</sst>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2"/>
      <color theme="1"/>
      <name val="Aptos Narrow"/>
      <family val="2"/>
      <scheme val="minor"/>
    </font>
    <font>
      <sz val="9"/>
      <color theme="1"/>
      <name val="Avenir Next Regular"/>
    </font>
    <font>
      <b/>
      <sz val="9"/>
      <name val="Avenir Next Regular"/>
    </font>
    <font>
      <sz val="9"/>
      <name val="Avenir Next Regular"/>
    </font>
    <font>
      <sz val="10"/>
      <color theme="1"/>
      <name val="Aptos Narrow"/>
      <family val="2"/>
      <scheme val="minor"/>
    </font>
    <font>
      <b/>
      <sz val="10"/>
      <color rgb="FFFF0000"/>
      <name val="Calibri"/>
      <family val="2"/>
    </font>
    <font>
      <b/>
      <sz val="10"/>
      <color theme="1"/>
      <name val="Aptos Narrow"/>
      <family val="2"/>
      <scheme val="minor"/>
    </font>
    <font>
      <b/>
      <sz val="10"/>
      <name val="Calibri"/>
      <family val="2"/>
    </font>
    <font>
      <b/>
      <sz val="1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0"/>
      <name val="Avenir Next Regular"/>
    </font>
    <font>
      <sz val="10"/>
      <name val="Avenir Next Regular"/>
    </font>
    <font>
      <b/>
      <sz val="10"/>
      <color theme="1"/>
      <name val="Avenir Next Regular"/>
    </font>
    <font>
      <sz val="10"/>
      <name val="Aptos Narrow"/>
      <family val="2"/>
      <scheme val="minor"/>
    </font>
    <font>
      <sz val="10"/>
      <color rgb="FFFF0000"/>
      <name val="Calibri"/>
      <family val="2"/>
    </font>
    <font>
      <sz val="10"/>
      <name val="Calibri"/>
      <family val="2"/>
    </font>
    <font>
      <sz val="10"/>
      <color theme="1"/>
      <name val="Avenir Next Regular"/>
    </font>
    <font>
      <sz val="11"/>
      <name val="Avenir Next Regular"/>
    </font>
    <font>
      <b/>
      <sz val="10"/>
      <color rgb="FFFF0000"/>
      <name val="Avenir Next Regular"/>
    </font>
    <font>
      <sz val="8"/>
      <name val="Aptos Narrow"/>
      <family val="2"/>
      <scheme val="minor"/>
    </font>
    <font>
      <b/>
      <sz val="9"/>
      <color rgb="FFFF0000"/>
      <name val="Avenir Next Regular"/>
    </font>
    <font>
      <sz val="11"/>
      <name val="Eurostile"/>
    </font>
    <font>
      <sz val="11"/>
      <color theme="1"/>
      <name val="Eurostile"/>
    </font>
    <font>
      <b/>
      <sz val="11"/>
      <name val="Eurostile"/>
    </font>
    <font>
      <sz val="11"/>
      <color theme="1"/>
      <name val="Avenir Next Regular"/>
    </font>
    <font>
      <i/>
      <sz val="11"/>
      <name val="Eurostile"/>
    </font>
    <font>
      <b/>
      <sz val="14"/>
      <color theme="1"/>
      <name val="Eurostile"/>
    </font>
    <font>
      <b/>
      <sz val="12"/>
      <name val="Eurostile"/>
    </font>
    <font>
      <sz val="12"/>
      <name val="Avenir Next Regular"/>
    </font>
    <font>
      <sz val="12"/>
      <color theme="0"/>
      <name val="Aptos Narrow"/>
      <family val="2"/>
      <scheme val="minor"/>
    </font>
    <font>
      <b/>
      <sz val="16"/>
      <name val="Eurostile"/>
    </font>
    <font>
      <sz val="12"/>
      <color theme="1"/>
      <name val="Eurostile"/>
    </font>
    <font>
      <sz val="12"/>
      <name val="Eurostile"/>
    </font>
    <font>
      <b/>
      <sz val="14"/>
      <name val="Eurostile"/>
    </font>
    <font>
      <sz val="14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b/>
      <sz val="12"/>
      <color theme="1"/>
      <name val="Eurostile"/>
    </font>
    <font>
      <sz val="9"/>
      <color rgb="FFFF0000"/>
      <name val="Avenir Next Regular"/>
    </font>
    <font>
      <sz val="11"/>
      <color rgb="FFFF0000"/>
      <name val="Eurostile"/>
    </font>
    <font>
      <b/>
      <sz val="11"/>
      <color rgb="FFFF0000"/>
      <name val="Eurostile"/>
    </font>
    <font>
      <b/>
      <sz val="10"/>
      <color theme="1"/>
      <name val="Helvetica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DotDot">
        <color indexed="64"/>
      </top>
      <bottom style="medium">
        <color indexed="64"/>
      </bottom>
      <diagonal/>
    </border>
    <border>
      <left style="thin">
        <color indexed="64"/>
      </left>
      <right/>
      <top style="dashDotDot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medium">
        <color indexed="64"/>
      </right>
      <top style="dashDotDot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thin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ashDotDot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DotDot">
        <color indexed="64"/>
      </top>
      <bottom style="dashDotDot">
        <color indexed="64"/>
      </bottom>
      <diagonal/>
    </border>
    <border>
      <left style="thin">
        <color indexed="64"/>
      </left>
      <right style="thin">
        <color indexed="64"/>
      </right>
      <top style="dashDotDot">
        <color indexed="64"/>
      </top>
      <bottom style="dashDot">
        <color indexed="64"/>
      </bottom>
      <diagonal/>
    </border>
    <border>
      <left/>
      <right style="thin">
        <color indexed="64"/>
      </right>
      <top style="dashDotDot">
        <color indexed="64"/>
      </top>
      <bottom style="dashDot">
        <color indexed="64"/>
      </bottom>
      <diagonal/>
    </border>
    <border>
      <left style="thin">
        <color indexed="64"/>
      </left>
      <right/>
      <top style="dashDotDot">
        <color indexed="64"/>
      </top>
      <bottom style="dashDot">
        <color indexed="64"/>
      </bottom>
      <diagonal/>
    </border>
    <border>
      <left/>
      <right style="thin">
        <color indexed="64"/>
      </right>
      <top style="dashDot">
        <color indexed="64"/>
      </top>
      <bottom style="dashDotDot">
        <color indexed="64"/>
      </bottom>
      <diagonal/>
    </border>
    <border>
      <left style="thin">
        <color indexed="64"/>
      </left>
      <right/>
      <top style="dashDot">
        <color indexed="64"/>
      </top>
      <bottom style="dashDotDot">
        <color indexed="64"/>
      </bottom>
      <diagonal/>
    </border>
    <border>
      <left/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/>
      <top/>
      <bottom style="dashDot">
        <color indexed="64"/>
      </bottom>
      <diagonal/>
    </border>
    <border>
      <left/>
      <right style="thin">
        <color indexed="64"/>
      </right>
      <top style="dashDotDot">
        <color indexed="64"/>
      </top>
      <bottom style="dashDotDot">
        <color indexed="64"/>
      </bottom>
      <diagonal/>
    </border>
    <border>
      <left style="thin">
        <color indexed="64"/>
      </left>
      <right/>
      <top style="dashDotDot">
        <color indexed="64"/>
      </top>
      <bottom style="dashDot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Dot">
        <color indexed="64"/>
      </bottom>
      <diagonal/>
    </border>
    <border>
      <left/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/>
      <right/>
      <top style="dashDotDot">
        <color indexed="64"/>
      </top>
      <bottom style="dashDotDot">
        <color indexed="64"/>
      </bottom>
      <diagonal/>
    </border>
    <border>
      <left/>
      <right style="thin">
        <color indexed="64"/>
      </right>
      <top style="dashDotDot">
        <color indexed="64"/>
      </top>
      <bottom/>
      <diagonal/>
    </border>
    <border>
      <left style="thin">
        <color indexed="64"/>
      </left>
      <right style="thin">
        <color indexed="64"/>
      </right>
      <top style="dashDotDot">
        <color indexed="64"/>
      </top>
      <bottom/>
      <diagonal/>
    </border>
    <border>
      <left/>
      <right style="thin">
        <color indexed="64"/>
      </right>
      <top/>
      <bottom style="dashDotDot">
        <color indexed="64"/>
      </bottom>
      <diagonal/>
    </border>
    <border>
      <left style="thin">
        <color indexed="64"/>
      </left>
      <right/>
      <top/>
      <bottom style="dashDotDot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/>
      <top style="dashDot">
        <color indexed="64"/>
      </top>
      <bottom style="thin">
        <color indexed="64"/>
      </bottom>
      <diagonal/>
    </border>
    <border>
      <left/>
      <right/>
      <top style="dashDot">
        <color indexed="64"/>
      </top>
      <bottom style="thin">
        <color indexed="64"/>
      </bottom>
      <diagonal/>
    </border>
    <border>
      <left/>
      <right style="thin">
        <color indexed="64"/>
      </right>
      <top style="dashDot">
        <color indexed="64"/>
      </top>
      <bottom style="thin">
        <color indexed="64"/>
      </bottom>
      <diagonal/>
    </border>
    <border>
      <left/>
      <right/>
      <top style="dashDot">
        <color indexed="64"/>
      </top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4" borderId="0" xfId="0" applyFont="1" applyFill="1"/>
    <xf numFmtId="0" fontId="6" fillId="0" borderId="0" xfId="0" applyFont="1" applyAlignment="1">
      <alignment vertical="center"/>
    </xf>
    <xf numFmtId="0" fontId="6" fillId="4" borderId="0" xfId="0" applyFont="1" applyFill="1" applyAlignment="1">
      <alignment vertical="center"/>
    </xf>
    <xf numFmtId="0" fontId="5" fillId="4" borderId="0" xfId="0" applyFont="1" applyFill="1"/>
    <xf numFmtId="0" fontId="5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0" fontId="6" fillId="0" borderId="0" xfId="0" applyFont="1" applyAlignment="1">
      <alignment horizontal="left"/>
    </xf>
    <xf numFmtId="0" fontId="6" fillId="4" borderId="0" xfId="0" applyFont="1" applyFill="1" applyAlignment="1">
      <alignment horizontal="left"/>
    </xf>
    <xf numFmtId="0" fontId="8" fillId="0" borderId="0" xfId="0" applyFont="1"/>
    <xf numFmtId="0" fontId="8" fillId="4" borderId="0" xfId="0" applyFont="1" applyFill="1"/>
    <xf numFmtId="0" fontId="8" fillId="0" borderId="0" xfId="0" applyFont="1" applyAlignment="1">
      <alignment vertical="center"/>
    </xf>
    <xf numFmtId="0" fontId="8" fillId="4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4" borderId="0" xfId="0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4" fillId="0" borderId="0" xfId="0" applyFont="1" applyAlignment="1">
      <alignment wrapText="1"/>
    </xf>
    <xf numFmtId="0" fontId="16" fillId="0" borderId="0" xfId="0" applyFont="1"/>
    <xf numFmtId="0" fontId="16" fillId="0" borderId="0" xfId="0" applyFont="1" applyAlignment="1">
      <alignment wrapText="1"/>
    </xf>
    <xf numFmtId="0" fontId="11" fillId="0" borderId="0" xfId="0" applyFont="1"/>
    <xf numFmtId="0" fontId="11" fillId="0" borderId="0" xfId="0" applyFont="1" applyAlignment="1">
      <alignment vertical="center"/>
    </xf>
    <xf numFmtId="49" fontId="17" fillId="0" borderId="8" xfId="0" applyNumberFormat="1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2" fontId="17" fillId="0" borderId="8" xfId="0" applyNumberFormat="1" applyFont="1" applyBorder="1" applyAlignment="1">
      <alignment horizontal="right" vertical="center"/>
    </xf>
    <xf numFmtId="0" fontId="17" fillId="0" borderId="8" xfId="0" applyFont="1" applyBorder="1" applyAlignment="1">
      <alignment horizontal="center" vertical="center" wrapText="1"/>
    </xf>
    <xf numFmtId="14" fontId="11" fillId="0" borderId="48" xfId="0" applyNumberFormat="1" applyFont="1" applyBorder="1" applyAlignment="1">
      <alignment vertical="center"/>
    </xf>
    <xf numFmtId="0" fontId="11" fillId="0" borderId="49" xfId="0" applyFont="1" applyBorder="1" applyAlignment="1">
      <alignment horizontal="left" vertical="center"/>
    </xf>
    <xf numFmtId="0" fontId="11" fillId="0" borderId="49" xfId="0" applyFont="1" applyBorder="1" applyAlignment="1">
      <alignment horizontal="left" wrapText="1"/>
    </xf>
    <xf numFmtId="14" fontId="11" fillId="0" borderId="49" xfId="0" applyNumberFormat="1" applyFont="1" applyBorder="1" applyAlignment="1">
      <alignment vertical="center"/>
    </xf>
    <xf numFmtId="14" fontId="11" fillId="0" borderId="0" xfId="0" applyNumberFormat="1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2" fontId="11" fillId="0" borderId="0" xfId="0" applyNumberFormat="1" applyFont="1"/>
    <xf numFmtId="0" fontId="10" fillId="0" borderId="0" xfId="0" applyFont="1"/>
    <xf numFmtId="0" fontId="2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9" fillId="4" borderId="0" xfId="0" applyFont="1" applyFill="1"/>
    <xf numFmtId="0" fontId="20" fillId="0" borderId="0" xfId="0" applyFont="1"/>
    <xf numFmtId="0" fontId="18" fillId="0" borderId="0" xfId="0" applyFont="1"/>
    <xf numFmtId="0" fontId="22" fillId="0" borderId="0" xfId="0" applyFont="1"/>
    <xf numFmtId="0" fontId="23" fillId="3" borderId="10" xfId="0" applyFont="1" applyFill="1" applyBorder="1"/>
    <xf numFmtId="0" fontId="23" fillId="3" borderId="10" xfId="0" applyFont="1" applyFill="1" applyBorder="1" applyAlignment="1">
      <alignment horizontal="left" vertical="center"/>
    </xf>
    <xf numFmtId="2" fontId="23" fillId="3" borderId="10" xfId="0" applyNumberFormat="1" applyFont="1" applyFill="1" applyBorder="1"/>
    <xf numFmtId="0" fontId="21" fillId="0" borderId="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8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 wrapText="1"/>
    </xf>
    <xf numFmtId="2" fontId="21" fillId="0" borderId="8" xfId="0" applyNumberFormat="1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9" xfId="0" applyFont="1" applyBorder="1" applyAlignment="1">
      <alignment vertical="center" wrapText="1"/>
    </xf>
    <xf numFmtId="2" fontId="21" fillId="0" borderId="9" xfId="0" applyNumberFormat="1" applyFont="1" applyBorder="1" applyAlignment="1">
      <alignment vertical="center"/>
    </xf>
    <xf numFmtId="0" fontId="23" fillId="6" borderId="12" xfId="0" applyFont="1" applyFill="1" applyBorder="1"/>
    <xf numFmtId="0" fontId="23" fillId="6" borderId="11" xfId="0" applyFont="1" applyFill="1" applyBorder="1"/>
    <xf numFmtId="0" fontId="23" fillId="6" borderId="14" xfId="0" applyFont="1" applyFill="1" applyBorder="1"/>
    <xf numFmtId="0" fontId="23" fillId="6" borderId="15" xfId="0" applyFont="1" applyFill="1" applyBorder="1"/>
    <xf numFmtId="0" fontId="23" fillId="2" borderId="17" xfId="0" applyFont="1" applyFill="1" applyBorder="1"/>
    <xf numFmtId="0" fontId="23" fillId="2" borderId="18" xfId="0" applyFont="1" applyFill="1" applyBorder="1"/>
    <xf numFmtId="4" fontId="23" fillId="2" borderId="19" xfId="0" applyNumberFormat="1" applyFont="1" applyFill="1" applyBorder="1" applyAlignment="1">
      <alignment horizontal="center" vertical="center"/>
    </xf>
    <xf numFmtId="0" fontId="24" fillId="0" borderId="0" xfId="0" applyFont="1"/>
    <xf numFmtId="0" fontId="22" fillId="0" borderId="0" xfId="0" applyFont="1" applyAlignment="1">
      <alignment wrapText="1"/>
    </xf>
    <xf numFmtId="2" fontId="21" fillId="0" borderId="8" xfId="0" applyNumberFormat="1" applyFont="1" applyBorder="1" applyAlignment="1">
      <alignment horizontal="right" vertical="center"/>
    </xf>
    <xf numFmtId="49" fontId="21" fillId="0" borderId="8" xfId="0" applyNumberFormat="1" applyFont="1" applyBorder="1" applyAlignment="1">
      <alignment vertical="center"/>
    </xf>
    <xf numFmtId="14" fontId="21" fillId="0" borderId="21" xfId="0" applyNumberFormat="1" applyFont="1" applyBorder="1" applyAlignment="1">
      <alignment vertical="center"/>
    </xf>
    <xf numFmtId="0" fontId="21" fillId="0" borderId="20" xfId="0" applyFont="1" applyBorder="1" applyAlignment="1">
      <alignment horizontal="left" vertical="center" wrapText="1"/>
    </xf>
    <xf numFmtId="14" fontId="21" fillId="0" borderId="8" xfId="0" applyNumberFormat="1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2" fontId="21" fillId="0" borderId="23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/>
    </xf>
    <xf numFmtId="0" fontId="21" fillId="0" borderId="0" xfId="0" applyFont="1"/>
    <xf numFmtId="0" fontId="25" fillId="0" borderId="0" xfId="0" applyFont="1"/>
    <xf numFmtId="14" fontId="21" fillId="0" borderId="9" xfId="0" applyNumberFormat="1" applyFont="1" applyBorder="1" applyAlignment="1">
      <alignment horizontal="center" vertical="center"/>
    </xf>
    <xf numFmtId="2" fontId="21" fillId="0" borderId="9" xfId="0" applyNumberFormat="1" applyFont="1" applyBorder="1" applyAlignment="1">
      <alignment horizontal="right" vertical="center"/>
    </xf>
    <xf numFmtId="0" fontId="21" fillId="0" borderId="0" xfId="0" applyFont="1" applyAlignment="1">
      <alignment wrapText="1"/>
    </xf>
    <xf numFmtId="0" fontId="21" fillId="0" borderId="9" xfId="0" applyFont="1" applyBorder="1" applyAlignment="1">
      <alignment horizontal="left" vertical="center" wrapText="1"/>
    </xf>
    <xf numFmtId="14" fontId="21" fillId="0" borderId="8" xfId="0" applyNumberFormat="1" applyFont="1" applyBorder="1" applyAlignment="1">
      <alignment vertical="center"/>
    </xf>
    <xf numFmtId="49" fontId="21" fillId="0" borderId="8" xfId="0" applyNumberFormat="1" applyFont="1" applyBorder="1" applyAlignment="1">
      <alignment horizontal="left" vertical="center"/>
    </xf>
    <xf numFmtId="49" fontId="21" fillId="0" borderId="0" xfId="0" applyNumberFormat="1" applyFont="1" applyAlignment="1">
      <alignment horizontal="left" vertical="center"/>
    </xf>
    <xf numFmtId="0" fontId="21" fillId="0" borderId="23" xfId="0" applyFont="1" applyBorder="1" applyAlignment="1">
      <alignment horizontal="left" vertical="center"/>
    </xf>
    <xf numFmtId="14" fontId="23" fillId="0" borderId="36" xfId="0" applyNumberFormat="1" applyFont="1" applyBorder="1"/>
    <xf numFmtId="49" fontId="23" fillId="0" borderId="36" xfId="0" applyNumberFormat="1" applyFont="1" applyBorder="1" applyAlignment="1">
      <alignment horizontal="left" vertical="center"/>
    </xf>
    <xf numFmtId="0" fontId="23" fillId="0" borderId="36" xfId="0" applyFont="1" applyBorder="1" applyAlignment="1">
      <alignment horizontal="left"/>
    </xf>
    <xf numFmtId="14" fontId="23" fillId="0" borderId="36" xfId="0" applyNumberFormat="1" applyFont="1" applyBorder="1" applyAlignment="1">
      <alignment horizontal="center"/>
    </xf>
    <xf numFmtId="2" fontId="23" fillId="0" borderId="36" xfId="0" applyNumberFormat="1" applyFont="1" applyBorder="1" applyAlignment="1">
      <alignment horizontal="right"/>
    </xf>
    <xf numFmtId="2" fontId="23" fillId="0" borderId="36" xfId="0" applyNumberFormat="1" applyFont="1" applyBorder="1"/>
    <xf numFmtId="0" fontId="23" fillId="0" borderId="36" xfId="0" applyFont="1" applyBorder="1" applyAlignment="1">
      <alignment horizontal="center"/>
    </xf>
    <xf numFmtId="0" fontId="23" fillId="0" borderId="36" xfId="0" applyFont="1" applyBorder="1" applyAlignment="1">
      <alignment horizontal="left" vertical="center" wrapText="1"/>
    </xf>
    <xf numFmtId="49" fontId="21" fillId="0" borderId="36" xfId="0" applyNumberFormat="1" applyFont="1" applyBorder="1" applyAlignment="1">
      <alignment horizontal="left" vertical="center"/>
    </xf>
    <xf numFmtId="2" fontId="23" fillId="0" borderId="37" xfId="0" applyNumberFormat="1" applyFont="1" applyBorder="1" applyAlignment="1">
      <alignment vertical="center"/>
    </xf>
    <xf numFmtId="14" fontId="23" fillId="0" borderId="21" xfId="0" applyNumberFormat="1" applyFont="1" applyBorder="1" applyAlignment="1">
      <alignment vertical="center"/>
    </xf>
    <xf numFmtId="0" fontId="23" fillId="0" borderId="8" xfId="0" applyFont="1" applyBorder="1" applyAlignment="1">
      <alignment horizontal="left" vertical="center"/>
    </xf>
    <xf numFmtId="14" fontId="23" fillId="0" borderId="8" xfId="0" applyNumberFormat="1" applyFont="1" applyBorder="1" applyAlignment="1">
      <alignment horizontal="center" vertical="center"/>
    </xf>
    <xf numFmtId="2" fontId="23" fillId="0" borderId="8" xfId="0" applyNumberFormat="1" applyFont="1" applyBorder="1" applyAlignment="1">
      <alignment horizontal="right" vertical="center"/>
    </xf>
    <xf numFmtId="2" fontId="23" fillId="0" borderId="8" xfId="0" applyNumberFormat="1" applyFont="1" applyBorder="1" applyAlignment="1">
      <alignment vertical="center"/>
    </xf>
    <xf numFmtId="0" fontId="23" fillId="0" borderId="8" xfId="0" applyFont="1" applyBorder="1" applyAlignment="1">
      <alignment horizontal="center" vertical="center"/>
    </xf>
    <xf numFmtId="0" fontId="23" fillId="0" borderId="20" xfId="0" applyFont="1" applyBorder="1" applyAlignment="1">
      <alignment horizontal="left" vertical="center" wrapText="1"/>
    </xf>
    <xf numFmtId="14" fontId="23" fillId="0" borderId="38" xfId="0" applyNumberFormat="1" applyFont="1" applyBorder="1" applyAlignment="1">
      <alignment vertical="center"/>
    </xf>
    <xf numFmtId="0" fontId="23" fillId="0" borderId="37" xfId="0" applyFont="1" applyBorder="1" applyAlignment="1">
      <alignment horizontal="left" vertical="center"/>
    </xf>
    <xf numFmtId="14" fontId="23" fillId="0" borderId="37" xfId="0" applyNumberFormat="1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39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left" vertical="center"/>
    </xf>
    <xf numFmtId="49" fontId="23" fillId="0" borderId="8" xfId="0" applyNumberFormat="1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4" fontId="21" fillId="0" borderId="38" xfId="0" applyNumberFormat="1" applyFont="1" applyBorder="1" applyAlignment="1">
      <alignment vertical="center"/>
    </xf>
    <xf numFmtId="49" fontId="21" fillId="0" borderId="37" xfId="0" applyNumberFormat="1" applyFont="1" applyBorder="1" applyAlignment="1">
      <alignment horizontal="left" vertical="center"/>
    </xf>
    <xf numFmtId="0" fontId="21" fillId="0" borderId="37" xfId="0" applyFont="1" applyBorder="1" applyAlignment="1">
      <alignment horizontal="left" vertical="center"/>
    </xf>
    <xf numFmtId="14" fontId="21" fillId="0" borderId="37" xfId="0" applyNumberFormat="1" applyFont="1" applyBorder="1" applyAlignment="1">
      <alignment horizontal="center" vertical="center"/>
    </xf>
    <xf numFmtId="2" fontId="21" fillId="0" borderId="37" xfId="0" applyNumberFormat="1" applyFont="1" applyBorder="1" applyAlignment="1">
      <alignment horizontal="right" vertical="center"/>
    </xf>
    <xf numFmtId="2" fontId="21" fillId="0" borderId="37" xfId="0" applyNumberFormat="1" applyFont="1" applyBorder="1" applyAlignment="1">
      <alignment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left" vertical="center" wrapText="1"/>
    </xf>
    <xf numFmtId="14" fontId="21" fillId="0" borderId="44" xfId="0" applyNumberFormat="1" applyFont="1" applyBorder="1" applyAlignment="1">
      <alignment vertical="center"/>
    </xf>
    <xf numFmtId="0" fontId="21" fillId="0" borderId="36" xfId="0" applyFont="1" applyBorder="1" applyAlignment="1">
      <alignment horizontal="left" vertical="center"/>
    </xf>
    <xf numFmtId="14" fontId="21" fillId="0" borderId="36" xfId="0" applyNumberFormat="1" applyFont="1" applyBorder="1" applyAlignment="1">
      <alignment horizontal="center" vertical="center"/>
    </xf>
    <xf numFmtId="2" fontId="21" fillId="0" borderId="36" xfId="0" applyNumberFormat="1" applyFont="1" applyBorder="1" applyAlignment="1">
      <alignment horizontal="right" vertical="center"/>
    </xf>
    <xf numFmtId="2" fontId="21" fillId="0" borderId="36" xfId="0" applyNumberFormat="1" applyFont="1" applyBorder="1" applyAlignment="1">
      <alignment vertical="center"/>
    </xf>
    <xf numFmtId="0" fontId="21" fillId="0" borderId="36" xfId="0" applyFont="1" applyBorder="1" applyAlignment="1">
      <alignment horizontal="center" vertical="center"/>
    </xf>
    <xf numFmtId="0" fontId="21" fillId="0" borderId="45" xfId="0" applyFont="1" applyBorder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1" fillId="0" borderId="46" xfId="0" applyFont="1" applyBorder="1" applyAlignment="1">
      <alignment vertical="center"/>
    </xf>
    <xf numFmtId="0" fontId="21" fillId="0" borderId="47" xfId="0" applyFont="1" applyBorder="1" applyAlignment="1">
      <alignment horizontal="left" vertical="center"/>
    </xf>
    <xf numFmtId="0" fontId="21" fillId="0" borderId="8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/>
    </xf>
    <xf numFmtId="2" fontId="21" fillId="0" borderId="46" xfId="0" applyNumberFormat="1" applyFont="1" applyBorder="1" applyAlignment="1">
      <alignment horizontal="right" vertical="center"/>
    </xf>
    <xf numFmtId="0" fontId="21" fillId="0" borderId="46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left" vertical="center" wrapText="1"/>
    </xf>
    <xf numFmtId="14" fontId="21" fillId="0" borderId="51" xfId="0" applyNumberFormat="1" applyFont="1" applyBorder="1" applyAlignment="1">
      <alignment vertical="center"/>
    </xf>
    <xf numFmtId="0" fontId="21" fillId="0" borderId="52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 wrapText="1"/>
    </xf>
    <xf numFmtId="0" fontId="21" fillId="0" borderId="45" xfId="0" applyFont="1" applyBorder="1" applyAlignment="1">
      <alignment horizontal="left" vertical="top" wrapText="1"/>
    </xf>
    <xf numFmtId="14" fontId="21" fillId="0" borderId="53" xfId="0" applyNumberFormat="1" applyFont="1" applyBorder="1" applyAlignment="1">
      <alignment vertical="center"/>
    </xf>
    <xf numFmtId="14" fontId="21" fillId="0" borderId="47" xfId="0" applyNumberFormat="1" applyFont="1" applyBorder="1" applyAlignment="1">
      <alignment horizontal="center" vertical="center"/>
    </xf>
    <xf numFmtId="2" fontId="21" fillId="0" borderId="47" xfId="0" applyNumberFormat="1" applyFont="1" applyBorder="1" applyAlignment="1">
      <alignment horizontal="right" vertical="center"/>
    </xf>
    <xf numFmtId="2" fontId="21" fillId="0" borderId="47" xfId="0" applyNumberFormat="1" applyFont="1" applyBorder="1" applyAlignment="1">
      <alignment vertical="center"/>
    </xf>
    <xf numFmtId="0" fontId="21" fillId="0" borderId="47" xfId="0" applyFont="1" applyBorder="1" applyAlignment="1">
      <alignment horizontal="center" vertical="center"/>
    </xf>
    <xf numFmtId="0" fontId="21" fillId="0" borderId="54" xfId="0" applyFont="1" applyBorder="1" applyAlignment="1">
      <alignment horizontal="left" vertical="center" wrapText="1"/>
    </xf>
    <xf numFmtId="49" fontId="21" fillId="0" borderId="46" xfId="0" applyNumberFormat="1" applyFont="1" applyBorder="1" applyAlignment="1">
      <alignment vertical="center"/>
    </xf>
    <xf numFmtId="14" fontId="21" fillId="0" borderId="37" xfId="0" applyNumberFormat="1" applyFont="1" applyBorder="1" applyAlignment="1">
      <alignment vertical="center"/>
    </xf>
    <xf numFmtId="0" fontId="21" fillId="0" borderId="37" xfId="0" applyFont="1" applyBorder="1" applyAlignment="1">
      <alignment horizontal="left" vertical="center" wrapText="1"/>
    </xf>
    <xf numFmtId="14" fontId="21" fillId="0" borderId="9" xfId="0" applyNumberFormat="1" applyFont="1" applyBorder="1" applyAlignment="1">
      <alignment vertical="center"/>
    </xf>
    <xf numFmtId="49" fontId="21" fillId="0" borderId="9" xfId="0" applyNumberFormat="1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3" fillId="7" borderId="36" xfId="0" applyFont="1" applyFill="1" applyBorder="1" applyAlignment="1">
      <alignment horizontal="left" vertical="center"/>
    </xf>
    <xf numFmtId="14" fontId="23" fillId="7" borderId="36" xfId="0" applyNumberFormat="1" applyFont="1" applyFill="1" applyBorder="1" applyAlignment="1">
      <alignment horizontal="center" vertical="center"/>
    </xf>
    <xf numFmtId="2" fontId="23" fillId="7" borderId="36" xfId="0" applyNumberFormat="1" applyFont="1" applyFill="1" applyBorder="1" applyAlignment="1">
      <alignment horizontal="right" vertical="center"/>
    </xf>
    <xf numFmtId="2" fontId="23" fillId="0" borderId="36" xfId="0" applyNumberFormat="1" applyFont="1" applyBorder="1" applyAlignment="1">
      <alignment horizontal="right" vertical="center"/>
    </xf>
    <xf numFmtId="0" fontId="2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0" fontId="28" fillId="0" borderId="0" xfId="0" applyFont="1"/>
    <xf numFmtId="0" fontId="27" fillId="7" borderId="10" xfId="0" applyFont="1" applyFill="1" applyBorder="1"/>
    <xf numFmtId="2" fontId="27" fillId="7" borderId="10" xfId="0" applyNumberFormat="1" applyFont="1" applyFill="1" applyBorder="1"/>
    <xf numFmtId="2" fontId="27" fillId="7" borderId="28" xfId="0" applyNumberFormat="1" applyFont="1" applyFill="1" applyBorder="1" applyAlignment="1">
      <alignment horizontal="right" vertical="center"/>
    </xf>
    <xf numFmtId="0" fontId="27" fillId="7" borderId="28" xfId="0" applyFont="1" applyFill="1" applyBorder="1" applyAlignment="1">
      <alignment horizontal="left" vertical="center" wrapText="1"/>
    </xf>
    <xf numFmtId="0" fontId="27" fillId="7" borderId="41" xfId="0" applyFont="1" applyFill="1" applyBorder="1" applyAlignment="1">
      <alignment horizontal="left" vertical="center" wrapText="1"/>
    </xf>
    <xf numFmtId="2" fontId="27" fillId="7" borderId="36" xfId="0" applyNumberFormat="1" applyFont="1" applyFill="1" applyBorder="1" applyAlignment="1">
      <alignment horizontal="right" vertical="center"/>
    </xf>
    <xf numFmtId="0" fontId="27" fillId="7" borderId="45" xfId="0" applyFont="1" applyFill="1" applyBorder="1" applyAlignment="1">
      <alignment horizontal="left" vertical="center" wrapText="1"/>
    </xf>
    <xf numFmtId="0" fontId="27" fillId="7" borderId="28" xfId="0" applyFont="1" applyFill="1" applyBorder="1" applyAlignment="1">
      <alignment horizontal="center" vertical="center"/>
    </xf>
    <xf numFmtId="0" fontId="27" fillId="7" borderId="36" xfId="0" applyFont="1" applyFill="1" applyBorder="1" applyAlignment="1">
      <alignment horizontal="center" vertical="center"/>
    </xf>
    <xf numFmtId="0" fontId="27" fillId="7" borderId="50" xfId="0" applyFont="1" applyFill="1" applyBorder="1" applyAlignment="1">
      <alignment horizontal="left" vertical="center" wrapText="1"/>
    </xf>
    <xf numFmtId="2" fontId="27" fillId="7" borderId="28" xfId="0" applyNumberFormat="1" applyFont="1" applyFill="1" applyBorder="1" applyAlignment="1">
      <alignment horizontal="right"/>
    </xf>
    <xf numFmtId="0" fontId="27" fillId="7" borderId="28" xfId="0" applyFont="1" applyFill="1" applyBorder="1" applyAlignment="1">
      <alignment horizontal="center"/>
    </xf>
    <xf numFmtId="0" fontId="27" fillId="7" borderId="41" xfId="0" applyFont="1" applyFill="1" applyBorder="1" applyAlignment="1">
      <alignment horizontal="left" wrapText="1"/>
    </xf>
    <xf numFmtId="0" fontId="31" fillId="0" borderId="0" xfId="0" applyFont="1"/>
    <xf numFmtId="0" fontId="27" fillId="3" borderId="66" xfId="0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7" fillId="7" borderId="67" xfId="0" applyFont="1" applyFill="1" applyBorder="1" applyAlignment="1">
      <alignment horizontal="center" vertical="center"/>
    </xf>
    <xf numFmtId="0" fontId="27" fillId="3" borderId="68" xfId="0" applyFont="1" applyFill="1" applyBorder="1"/>
    <xf numFmtId="10" fontId="27" fillId="0" borderId="0" xfId="0" applyNumberFormat="1" applyFont="1" applyAlignment="1">
      <alignment horizontal="center" vertical="center"/>
    </xf>
    <xf numFmtId="10" fontId="27" fillId="7" borderId="46" xfId="0" applyNumberFormat="1" applyFont="1" applyFill="1" applyBorder="1" applyAlignment="1">
      <alignment horizontal="center" vertical="center"/>
    </xf>
    <xf numFmtId="0" fontId="27" fillId="3" borderId="46" xfId="0" applyFont="1" applyFill="1" applyBorder="1"/>
    <xf numFmtId="0" fontId="33" fillId="7" borderId="64" xfId="0" applyFont="1" applyFill="1" applyBorder="1"/>
    <xf numFmtId="10" fontId="33" fillId="0" borderId="0" xfId="0" applyNumberFormat="1" applyFont="1"/>
    <xf numFmtId="4" fontId="33" fillId="7" borderId="64" xfId="0" applyNumberFormat="1" applyFont="1" applyFill="1" applyBorder="1"/>
    <xf numFmtId="10" fontId="33" fillId="7" borderId="64" xfId="0" applyNumberFormat="1" applyFont="1" applyFill="1" applyBorder="1" applyAlignment="1">
      <alignment horizontal="center" vertical="center"/>
    </xf>
    <xf numFmtId="0" fontId="29" fillId="0" borderId="0" xfId="0" applyFont="1"/>
    <xf numFmtId="0" fontId="33" fillId="0" borderId="0" xfId="0" applyFont="1" applyAlignment="1">
      <alignment vertical="center"/>
    </xf>
    <xf numFmtId="0" fontId="34" fillId="0" borderId="0" xfId="0" applyFont="1"/>
    <xf numFmtId="0" fontId="27" fillId="7" borderId="10" xfId="0" applyFont="1" applyFill="1" applyBorder="1" applyAlignment="1">
      <alignment wrapText="1"/>
    </xf>
    <xf numFmtId="0" fontId="27" fillId="7" borderId="66" xfId="0" applyFont="1" applyFill="1" applyBorder="1" applyAlignment="1">
      <alignment vertical="center"/>
    </xf>
    <xf numFmtId="0" fontId="36" fillId="3" borderId="66" xfId="0" applyFont="1" applyFill="1" applyBorder="1" applyAlignment="1">
      <alignment horizontal="center" vertical="center"/>
    </xf>
    <xf numFmtId="0" fontId="26" fillId="7" borderId="64" xfId="0" applyFont="1" applyFill="1" applyBorder="1"/>
    <xf numFmtId="4" fontId="31" fillId="0" borderId="46" xfId="0" applyNumberFormat="1" applyFont="1" applyBorder="1"/>
    <xf numFmtId="4" fontId="32" fillId="0" borderId="46" xfId="0" applyNumberFormat="1" applyFont="1" applyBorder="1"/>
    <xf numFmtId="4" fontId="0" fillId="0" borderId="0" xfId="0" applyNumberFormat="1"/>
    <xf numFmtId="4" fontId="27" fillId="3" borderId="66" xfId="0" applyNumberFormat="1" applyFont="1" applyFill="1" applyBorder="1" applyAlignment="1">
      <alignment horizontal="center" vertical="center"/>
    </xf>
    <xf numFmtId="4" fontId="32" fillId="0" borderId="69" xfId="0" applyNumberFormat="1" applyFont="1" applyBorder="1"/>
    <xf numFmtId="4" fontId="26" fillId="7" borderId="64" xfId="0" applyNumberFormat="1" applyFont="1" applyFill="1" applyBorder="1"/>
    <xf numFmtId="4" fontId="27" fillId="3" borderId="67" xfId="0" applyNumberFormat="1" applyFont="1" applyFill="1" applyBorder="1" applyAlignment="1">
      <alignment horizontal="center" vertical="center"/>
    </xf>
    <xf numFmtId="4" fontId="32" fillId="0" borderId="55" xfId="0" applyNumberFormat="1" applyFont="1" applyBorder="1"/>
    <xf numFmtId="4" fontId="31" fillId="0" borderId="0" xfId="0" applyNumberFormat="1" applyFont="1"/>
    <xf numFmtId="4" fontId="32" fillId="0" borderId="68" xfId="0" applyNumberFormat="1" applyFont="1" applyBorder="1"/>
    <xf numFmtId="0" fontId="23" fillId="0" borderId="8" xfId="0" applyFont="1" applyBorder="1" applyAlignment="1">
      <alignment vertical="center"/>
    </xf>
    <xf numFmtId="2" fontId="23" fillId="7" borderId="46" xfId="0" applyNumberFormat="1" applyFont="1" applyFill="1" applyBorder="1" applyAlignment="1">
      <alignment horizontal="right" vertical="center"/>
    </xf>
    <xf numFmtId="0" fontId="37" fillId="0" borderId="0" xfId="0" applyFont="1"/>
    <xf numFmtId="1" fontId="21" fillId="0" borderId="8" xfId="0" applyNumberFormat="1" applyFont="1" applyBorder="1" applyAlignment="1">
      <alignment horizontal="left" vertical="center"/>
    </xf>
    <xf numFmtId="3" fontId="21" fillId="0" borderId="37" xfId="0" applyNumberFormat="1" applyFont="1" applyBorder="1" applyAlignment="1">
      <alignment horizontal="left" vertical="center"/>
    </xf>
    <xf numFmtId="3" fontId="21" fillId="0" borderId="52" xfId="0" applyNumberFormat="1" applyFont="1" applyBorder="1" applyAlignment="1">
      <alignment horizontal="left" vertical="center"/>
    </xf>
    <xf numFmtId="1" fontId="21" fillId="0" borderId="53" xfId="0" applyNumberFormat="1" applyFont="1" applyBorder="1" applyAlignment="1">
      <alignment horizontal="left" vertical="center"/>
    </xf>
    <xf numFmtId="14" fontId="21" fillId="0" borderId="42" xfId="0" applyNumberFormat="1" applyFont="1" applyBorder="1" applyAlignment="1">
      <alignment vertical="center"/>
    </xf>
    <xf numFmtId="14" fontId="21" fillId="0" borderId="23" xfId="0" applyNumberFormat="1" applyFont="1" applyBorder="1" applyAlignment="1">
      <alignment horizontal="center" vertical="center"/>
    </xf>
    <xf numFmtId="2" fontId="21" fillId="0" borderId="23" xfId="0" applyNumberFormat="1" applyFont="1" applyBorder="1" applyAlignment="1">
      <alignment vertical="center"/>
    </xf>
    <xf numFmtId="0" fontId="21" fillId="0" borderId="43" xfId="0" applyFont="1" applyBorder="1" applyAlignment="1">
      <alignment horizontal="left" vertical="center" wrapText="1"/>
    </xf>
    <xf numFmtId="14" fontId="21" fillId="0" borderId="36" xfId="0" applyNumberFormat="1" applyFont="1" applyBorder="1"/>
    <xf numFmtId="0" fontId="21" fillId="0" borderId="36" xfId="0" applyFont="1" applyBorder="1" applyAlignment="1">
      <alignment horizontal="left"/>
    </xf>
    <xf numFmtId="2" fontId="21" fillId="0" borderId="36" xfId="0" applyNumberFormat="1" applyFont="1" applyBorder="1" applyAlignment="1">
      <alignment horizontal="right"/>
    </xf>
    <xf numFmtId="2" fontId="21" fillId="0" borderId="36" xfId="0" applyNumberFormat="1" applyFont="1" applyBorder="1"/>
    <xf numFmtId="0" fontId="21" fillId="0" borderId="36" xfId="0" applyFont="1" applyBorder="1" applyAlignment="1">
      <alignment horizontal="left" vertical="center" wrapText="1"/>
    </xf>
    <xf numFmtId="14" fontId="21" fillId="0" borderId="36" xfId="0" applyNumberFormat="1" applyFont="1" applyBorder="1" applyAlignment="1">
      <alignment vertical="center"/>
    </xf>
    <xf numFmtId="0" fontId="21" fillId="0" borderId="8" xfId="0" applyFont="1" applyBorder="1"/>
    <xf numFmtId="2" fontId="21" fillId="0" borderId="8" xfId="0" applyNumberFormat="1" applyFont="1" applyBorder="1"/>
    <xf numFmtId="0" fontId="21" fillId="0" borderId="9" xfId="0" applyFont="1" applyBorder="1"/>
    <xf numFmtId="2" fontId="21" fillId="0" borderId="9" xfId="0" applyNumberFormat="1" applyFont="1" applyBorder="1"/>
    <xf numFmtId="0" fontId="21" fillId="0" borderId="8" xfId="0" applyFont="1" applyBorder="1" applyAlignment="1">
      <alignment vertical="center" wrapText="1"/>
    </xf>
    <xf numFmtId="0" fontId="21" fillId="0" borderId="8" xfId="0" applyFont="1" applyBorder="1" applyAlignment="1">
      <alignment horizontal="left"/>
    </xf>
    <xf numFmtId="0" fontId="17" fillId="0" borderId="0" xfId="0" applyFont="1"/>
    <xf numFmtId="14" fontId="21" fillId="0" borderId="27" xfId="0" applyNumberFormat="1" applyFont="1" applyBorder="1" applyAlignment="1">
      <alignment horizontal="left" vertical="center"/>
    </xf>
    <xf numFmtId="14" fontId="21" fillId="0" borderId="27" xfId="0" applyNumberFormat="1" applyFont="1" applyBorder="1" applyAlignment="1">
      <alignment horizontal="center" vertical="center"/>
    </xf>
    <xf numFmtId="2" fontId="21" fillId="0" borderId="27" xfId="0" applyNumberFormat="1" applyFont="1" applyBorder="1" applyAlignment="1">
      <alignment horizontal="right" vertical="center"/>
    </xf>
    <xf numFmtId="14" fontId="21" fillId="0" borderId="8" xfId="0" applyNumberFormat="1" applyFont="1" applyBorder="1" applyAlignment="1">
      <alignment horizontal="left" vertical="center"/>
    </xf>
    <xf numFmtId="0" fontId="21" fillId="0" borderId="8" xfId="0" applyFont="1" applyBorder="1" applyAlignment="1">
      <alignment horizontal="left" wrapText="1"/>
    </xf>
    <xf numFmtId="14" fontId="21" fillId="0" borderId="55" xfId="0" applyNumberFormat="1" applyFont="1" applyBorder="1" applyAlignment="1">
      <alignment horizontal="left" vertical="center"/>
    </xf>
    <xf numFmtId="14" fontId="21" fillId="0" borderId="0" xfId="0" applyNumberFormat="1" applyFont="1" applyAlignment="1">
      <alignment horizontal="left" vertical="center"/>
    </xf>
    <xf numFmtId="14" fontId="21" fillId="0" borderId="0" xfId="0" applyNumberFormat="1" applyFont="1" applyAlignment="1">
      <alignment horizontal="center" vertical="center"/>
    </xf>
    <xf numFmtId="0" fontId="21" fillId="0" borderId="20" xfId="0" applyFont="1" applyBorder="1" applyAlignment="1">
      <alignment horizontal="left" vertical="center"/>
    </xf>
    <xf numFmtId="2" fontId="21" fillId="0" borderId="8" xfId="0" applyNumberFormat="1" applyFont="1" applyBorder="1" applyAlignment="1">
      <alignment horizontal="center" vertical="center"/>
    </xf>
    <xf numFmtId="14" fontId="21" fillId="0" borderId="42" xfId="0" applyNumberFormat="1" applyFont="1" applyBorder="1" applyAlignment="1">
      <alignment horizontal="left" vertical="center"/>
    </xf>
    <xf numFmtId="0" fontId="21" fillId="0" borderId="29" xfId="0" applyFont="1" applyBorder="1" applyAlignment="1">
      <alignment horizontal="left" vertical="center"/>
    </xf>
    <xf numFmtId="2" fontId="21" fillId="0" borderId="23" xfId="0" applyNumberFormat="1" applyFont="1" applyBorder="1" applyAlignment="1">
      <alignment horizontal="center" vertical="center"/>
    </xf>
    <xf numFmtId="0" fontId="21" fillId="0" borderId="23" xfId="0" applyFont="1" applyBorder="1" applyAlignment="1">
      <alignment vertical="center"/>
    </xf>
    <xf numFmtId="0" fontId="21" fillId="0" borderId="23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14" fontId="21" fillId="0" borderId="9" xfId="0" applyNumberFormat="1" applyFont="1" applyBorder="1" applyAlignment="1">
      <alignment horizontal="left" vertical="center"/>
    </xf>
    <xf numFmtId="14" fontId="21" fillId="0" borderId="23" xfId="0" applyNumberFormat="1" applyFont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wrapText="1"/>
    </xf>
    <xf numFmtId="2" fontId="21" fillId="0" borderId="0" xfId="0" applyNumberFormat="1" applyFont="1" applyAlignment="1">
      <alignment vertical="center"/>
    </xf>
    <xf numFmtId="2" fontId="21" fillId="0" borderId="8" xfId="0" quotePrefix="1" applyNumberFormat="1" applyFont="1" applyBorder="1" applyAlignment="1">
      <alignment horizontal="right" vertical="center"/>
    </xf>
    <xf numFmtId="0" fontId="21" fillId="0" borderId="23" xfId="0" applyFont="1" applyBorder="1" applyAlignment="1">
      <alignment vertical="center" wrapText="1"/>
    </xf>
    <xf numFmtId="0" fontId="21" fillId="0" borderId="27" xfId="0" applyFont="1" applyBorder="1" applyAlignment="1">
      <alignment horizontal="left" vertical="center"/>
    </xf>
    <xf numFmtId="0" fontId="21" fillId="0" borderId="27" xfId="0" applyFont="1" applyBorder="1" applyAlignment="1">
      <alignment vertical="center"/>
    </xf>
    <xf numFmtId="0" fontId="21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14" fontId="21" fillId="0" borderId="36" xfId="0" applyNumberFormat="1" applyFont="1" applyBorder="1" applyAlignment="1">
      <alignment horizontal="left" vertical="center"/>
    </xf>
    <xf numFmtId="0" fontId="21" fillId="0" borderId="36" xfId="0" applyFont="1" applyBorder="1" applyAlignment="1">
      <alignment horizontal="left" wrapText="1"/>
    </xf>
    <xf numFmtId="14" fontId="21" fillId="0" borderId="23" xfId="0" applyNumberFormat="1" applyFont="1" applyBorder="1" applyAlignment="1">
      <alignment vertical="center"/>
    </xf>
    <xf numFmtId="0" fontId="21" fillId="0" borderId="21" xfId="0" applyFont="1" applyBorder="1" applyAlignment="1">
      <alignment horizontal="left" vertical="center"/>
    </xf>
    <xf numFmtId="1" fontId="21" fillId="0" borderId="21" xfId="0" applyNumberFormat="1" applyFont="1" applyBorder="1" applyAlignment="1">
      <alignment horizontal="left" vertical="center"/>
    </xf>
    <xf numFmtId="14" fontId="21" fillId="0" borderId="42" xfId="0" applyNumberFormat="1" applyFont="1" applyBorder="1" applyAlignment="1">
      <alignment horizontal="center" vertical="center"/>
    </xf>
    <xf numFmtId="2" fontId="21" fillId="0" borderId="42" xfId="0" applyNumberFormat="1" applyFont="1" applyBorder="1" applyAlignment="1">
      <alignment vertical="center"/>
    </xf>
    <xf numFmtId="14" fontId="21" fillId="0" borderId="29" xfId="0" applyNumberFormat="1" applyFont="1" applyBorder="1" applyAlignment="1">
      <alignment vertical="center"/>
    </xf>
    <xf numFmtId="14" fontId="21" fillId="0" borderId="50" xfId="0" applyNumberFormat="1" applyFont="1" applyBorder="1" applyAlignment="1">
      <alignment vertical="center"/>
    </xf>
    <xf numFmtId="49" fontId="21" fillId="0" borderId="50" xfId="0" applyNumberFormat="1" applyFont="1" applyBorder="1" applyAlignment="1">
      <alignment horizontal="left" vertical="center"/>
    </xf>
    <xf numFmtId="0" fontId="21" fillId="0" borderId="50" xfId="0" applyFont="1" applyBorder="1" applyAlignment="1">
      <alignment horizontal="left" vertical="center"/>
    </xf>
    <xf numFmtId="14" fontId="21" fillId="0" borderId="50" xfId="0" applyNumberFormat="1" applyFont="1" applyBorder="1" applyAlignment="1">
      <alignment horizontal="center" vertical="center"/>
    </xf>
    <xf numFmtId="2" fontId="21" fillId="0" borderId="50" xfId="0" applyNumberFormat="1" applyFont="1" applyBorder="1" applyAlignment="1">
      <alignment horizontal="right" vertical="center"/>
    </xf>
    <xf numFmtId="2" fontId="21" fillId="0" borderId="50" xfId="0" applyNumberFormat="1" applyFont="1" applyBorder="1" applyAlignment="1">
      <alignment vertical="center"/>
    </xf>
    <xf numFmtId="0" fontId="21" fillId="0" borderId="37" xfId="0" applyFont="1" applyBorder="1" applyAlignment="1">
      <alignment vertical="center"/>
    </xf>
    <xf numFmtId="14" fontId="23" fillId="7" borderId="40" xfId="0" applyNumberFormat="1" applyFont="1" applyFill="1" applyBorder="1"/>
    <xf numFmtId="49" fontId="23" fillId="7" borderId="28" xfId="0" applyNumberFormat="1" applyFont="1" applyFill="1" applyBorder="1" applyAlignment="1">
      <alignment horizontal="center" vertical="center"/>
    </xf>
    <xf numFmtId="0" fontId="23" fillId="7" borderId="28" xfId="0" applyFont="1" applyFill="1" applyBorder="1" applyAlignment="1">
      <alignment horizontal="left"/>
    </xf>
    <xf numFmtId="2" fontId="23" fillId="7" borderId="28" xfId="0" applyNumberFormat="1" applyFont="1" applyFill="1" applyBorder="1" applyAlignment="1">
      <alignment horizontal="right"/>
    </xf>
    <xf numFmtId="0" fontId="23" fillId="7" borderId="41" xfId="0" applyFont="1" applyFill="1" applyBorder="1" applyAlignment="1">
      <alignment horizontal="left" wrapText="1"/>
    </xf>
    <xf numFmtId="14" fontId="23" fillId="7" borderId="40" xfId="0" applyNumberFormat="1" applyFont="1" applyFill="1" applyBorder="1" applyAlignment="1">
      <alignment vertical="center"/>
    </xf>
    <xf numFmtId="0" fontId="23" fillId="7" borderId="28" xfId="0" applyFont="1" applyFill="1" applyBorder="1" applyAlignment="1">
      <alignment horizontal="left" vertical="center"/>
    </xf>
    <xf numFmtId="14" fontId="23" fillId="7" borderId="28" xfId="0" applyNumberFormat="1" applyFont="1" applyFill="1" applyBorder="1" applyAlignment="1">
      <alignment horizontal="center" vertical="center"/>
    </xf>
    <xf numFmtId="2" fontId="23" fillId="7" borderId="28" xfId="0" applyNumberFormat="1" applyFont="1" applyFill="1" applyBorder="1" applyAlignment="1">
      <alignment horizontal="right" vertical="center"/>
    </xf>
    <xf numFmtId="0" fontId="23" fillId="7" borderId="41" xfId="0" applyFont="1" applyFill="1" applyBorder="1" applyAlignment="1">
      <alignment horizontal="left" vertical="center" wrapText="1"/>
    </xf>
    <xf numFmtId="14" fontId="23" fillId="7" borderId="28" xfId="0" applyNumberFormat="1" applyFont="1" applyFill="1" applyBorder="1" applyAlignment="1">
      <alignment vertical="center"/>
    </xf>
    <xf numFmtId="0" fontId="23" fillId="7" borderId="28" xfId="0" applyFont="1" applyFill="1" applyBorder="1" applyAlignment="1">
      <alignment horizontal="left" vertical="center" wrapText="1"/>
    </xf>
    <xf numFmtId="14" fontId="23" fillId="7" borderId="44" xfId="0" applyNumberFormat="1" applyFont="1" applyFill="1" applyBorder="1" applyAlignment="1">
      <alignment vertical="center"/>
    </xf>
    <xf numFmtId="49" fontId="23" fillId="7" borderId="36" xfId="0" applyNumberFormat="1" applyFont="1" applyFill="1" applyBorder="1" applyAlignment="1">
      <alignment horizontal="center" vertical="center"/>
    </xf>
    <xf numFmtId="0" fontId="23" fillId="7" borderId="45" xfId="0" applyFont="1" applyFill="1" applyBorder="1" applyAlignment="1">
      <alignment horizontal="left" vertical="center" wrapText="1"/>
    </xf>
    <xf numFmtId="14" fontId="23" fillId="7" borderId="50" xfId="0" applyNumberFormat="1" applyFont="1" applyFill="1" applyBorder="1" applyAlignment="1">
      <alignment vertical="center"/>
    </xf>
    <xf numFmtId="49" fontId="23" fillId="7" borderId="50" xfId="0" applyNumberFormat="1" applyFont="1" applyFill="1" applyBorder="1" applyAlignment="1">
      <alignment horizontal="center" vertical="center"/>
    </xf>
    <xf numFmtId="0" fontId="23" fillId="7" borderId="50" xfId="0" applyFont="1" applyFill="1" applyBorder="1" applyAlignment="1">
      <alignment horizontal="left" vertical="center"/>
    </xf>
    <xf numFmtId="14" fontId="23" fillId="7" borderId="50" xfId="0" applyNumberFormat="1" applyFont="1" applyFill="1" applyBorder="1" applyAlignment="1">
      <alignment horizontal="center" vertical="center"/>
    </xf>
    <xf numFmtId="2" fontId="23" fillId="7" borderId="50" xfId="0" applyNumberFormat="1" applyFont="1" applyFill="1" applyBorder="1" applyAlignment="1">
      <alignment horizontal="right" vertical="center"/>
    </xf>
    <xf numFmtId="0" fontId="23" fillId="7" borderId="50" xfId="0" applyFont="1" applyFill="1" applyBorder="1" applyAlignment="1">
      <alignment horizontal="left" vertical="center" wrapText="1"/>
    </xf>
    <xf numFmtId="49" fontId="23" fillId="0" borderId="0" xfId="0" applyNumberFormat="1" applyFont="1" applyAlignment="1">
      <alignment horizontal="left" vertical="center"/>
    </xf>
    <xf numFmtId="49" fontId="23" fillId="0" borderId="36" xfId="0" applyNumberFormat="1" applyFont="1" applyBorder="1" applyAlignment="1">
      <alignment horizontal="center" vertical="center"/>
    </xf>
    <xf numFmtId="49" fontId="23" fillId="0" borderId="36" xfId="0" applyNumberFormat="1" applyFont="1" applyBorder="1" applyAlignment="1">
      <alignment horizontal="right" vertical="center"/>
    </xf>
    <xf numFmtId="0" fontId="23" fillId="0" borderId="8" xfId="0" applyFont="1" applyBorder="1"/>
    <xf numFmtId="2" fontId="23" fillId="0" borderId="8" xfId="0" applyNumberFormat="1" applyFont="1" applyBorder="1"/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vertical="center"/>
    </xf>
    <xf numFmtId="14" fontId="23" fillId="0" borderId="8" xfId="0" applyNumberFormat="1" applyFont="1" applyBorder="1" applyAlignment="1">
      <alignment horizontal="left" vertical="center"/>
    </xf>
    <xf numFmtId="0" fontId="38" fillId="0" borderId="8" xfId="0" applyFont="1" applyBorder="1"/>
    <xf numFmtId="0" fontId="38" fillId="0" borderId="8" xfId="0" applyFont="1" applyBorder="1" applyAlignment="1">
      <alignment horizontal="center" vertical="center"/>
    </xf>
    <xf numFmtId="49" fontId="23" fillId="0" borderId="37" xfId="0" applyNumberFormat="1" applyFont="1" applyBorder="1" applyAlignment="1">
      <alignment horizontal="left" vertical="center"/>
    </xf>
    <xf numFmtId="2" fontId="23" fillId="0" borderId="37" xfId="0" applyNumberFormat="1" applyFont="1" applyBorder="1" applyAlignment="1">
      <alignment horizontal="right" vertical="center"/>
    </xf>
    <xf numFmtId="14" fontId="23" fillId="0" borderId="23" xfId="0" applyNumberFormat="1" applyFont="1" applyBorder="1" applyAlignment="1">
      <alignment horizontal="left" vertical="center"/>
    </xf>
    <xf numFmtId="14" fontId="23" fillId="0" borderId="23" xfId="0" applyNumberFormat="1" applyFont="1" applyBorder="1" applyAlignment="1">
      <alignment horizontal="center" vertical="center"/>
    </xf>
    <xf numFmtId="2" fontId="23" fillId="0" borderId="23" xfId="0" applyNumberFormat="1" applyFont="1" applyBorder="1" applyAlignment="1">
      <alignment horizontal="right" vertical="center"/>
    </xf>
    <xf numFmtId="14" fontId="23" fillId="0" borderId="8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14" fontId="23" fillId="0" borderId="36" xfId="0" applyNumberFormat="1" applyFont="1" applyBorder="1" applyAlignment="1">
      <alignment horizontal="left" vertical="center"/>
    </xf>
    <xf numFmtId="0" fontId="23" fillId="0" borderId="36" xfId="0" applyFont="1" applyBorder="1" applyAlignment="1">
      <alignment horizontal="left" vertical="center"/>
    </xf>
    <xf numFmtId="14" fontId="23" fillId="0" borderId="36" xfId="0" applyNumberFormat="1" applyFont="1" applyBorder="1" applyAlignment="1">
      <alignment vertical="center"/>
    </xf>
    <xf numFmtId="14" fontId="23" fillId="0" borderId="36" xfId="0" applyNumberFormat="1" applyFont="1" applyBorder="1" applyAlignment="1">
      <alignment horizontal="center" vertical="center"/>
    </xf>
    <xf numFmtId="2" fontId="23" fillId="0" borderId="36" xfId="0" applyNumberFormat="1" applyFont="1" applyBorder="1" applyAlignment="1">
      <alignment vertical="center"/>
    </xf>
    <xf numFmtId="0" fontId="23" fillId="0" borderId="36" xfId="0" applyFont="1" applyBorder="1" applyAlignment="1">
      <alignment horizontal="center" vertical="center"/>
    </xf>
    <xf numFmtId="14" fontId="23" fillId="0" borderId="42" xfId="0" applyNumberFormat="1" applyFont="1" applyBorder="1" applyAlignment="1">
      <alignment vertical="center"/>
    </xf>
    <xf numFmtId="0" fontId="23" fillId="0" borderId="23" xfId="0" applyFont="1" applyBorder="1" applyAlignment="1">
      <alignment horizontal="left" vertical="center"/>
    </xf>
    <xf numFmtId="2" fontId="23" fillId="0" borderId="23" xfId="0" applyNumberFormat="1" applyFont="1" applyBorder="1" applyAlignment="1">
      <alignment vertical="center"/>
    </xf>
    <xf numFmtId="0" fontId="23" fillId="0" borderId="23" xfId="0" applyFont="1" applyBorder="1" applyAlignment="1">
      <alignment horizontal="center" vertical="center"/>
    </xf>
    <xf numFmtId="0" fontId="23" fillId="0" borderId="43" xfId="0" applyFont="1" applyBorder="1" applyAlignment="1">
      <alignment horizontal="left" vertical="center" wrapText="1"/>
    </xf>
    <xf numFmtId="3" fontId="23" fillId="0" borderId="23" xfId="0" applyNumberFormat="1" applyFont="1" applyBorder="1" applyAlignment="1">
      <alignment horizontal="left" vertical="center"/>
    </xf>
    <xf numFmtId="49" fontId="23" fillId="0" borderId="52" xfId="0" applyNumberFormat="1" applyFont="1" applyBorder="1" applyAlignment="1">
      <alignment horizontal="left" vertical="center"/>
    </xf>
    <xf numFmtId="0" fontId="23" fillId="0" borderId="52" xfId="0" applyFont="1" applyBorder="1" applyAlignment="1">
      <alignment horizontal="left" vertical="center"/>
    </xf>
    <xf numFmtId="14" fontId="23" fillId="0" borderId="52" xfId="0" applyNumberFormat="1" applyFont="1" applyBorder="1" applyAlignment="1">
      <alignment horizontal="center" vertical="center"/>
    </xf>
    <xf numFmtId="2" fontId="23" fillId="0" borderId="52" xfId="0" applyNumberFormat="1" applyFont="1" applyBorder="1" applyAlignment="1">
      <alignment horizontal="right" vertical="center"/>
    </xf>
    <xf numFmtId="2" fontId="23" fillId="0" borderId="52" xfId="0" applyNumberFormat="1" applyFont="1" applyBorder="1" applyAlignment="1">
      <alignment vertical="center"/>
    </xf>
    <xf numFmtId="0" fontId="23" fillId="0" borderId="52" xfId="0" applyFont="1" applyBorder="1" applyAlignment="1">
      <alignment horizontal="center" vertical="center"/>
    </xf>
    <xf numFmtId="0" fontId="23" fillId="0" borderId="5" xfId="0" applyFont="1" applyBorder="1" applyAlignment="1">
      <alignment horizontal="left" vertical="center" wrapText="1"/>
    </xf>
    <xf numFmtId="14" fontId="23" fillId="0" borderId="56" xfId="0" applyNumberFormat="1" applyFont="1" applyBorder="1" applyAlignment="1">
      <alignment vertical="center"/>
    </xf>
    <xf numFmtId="0" fontId="23" fillId="0" borderId="9" xfId="0" applyFont="1" applyBorder="1" applyAlignment="1">
      <alignment horizontal="left" vertical="center"/>
    </xf>
    <xf numFmtId="14" fontId="23" fillId="0" borderId="9" xfId="0" applyNumberFormat="1" applyFont="1" applyBorder="1" applyAlignment="1">
      <alignment horizontal="center" vertical="center"/>
    </xf>
    <xf numFmtId="2" fontId="23" fillId="0" borderId="9" xfId="0" applyNumberFormat="1" applyFont="1" applyBorder="1" applyAlignment="1">
      <alignment horizontal="right" vertical="center"/>
    </xf>
    <xf numFmtId="0" fontId="23" fillId="0" borderId="9" xfId="0" applyFont="1" applyBorder="1" applyAlignment="1">
      <alignment horizontal="center" vertical="center"/>
    </xf>
    <xf numFmtId="0" fontId="23" fillId="0" borderId="57" xfId="0" applyFont="1" applyBorder="1" applyAlignment="1">
      <alignment horizontal="left" vertical="center" wrapText="1"/>
    </xf>
    <xf numFmtId="17" fontId="23" fillId="0" borderId="9" xfId="0" applyNumberFormat="1" applyFont="1" applyBorder="1" applyAlignment="1">
      <alignment horizontal="left" vertical="center"/>
    </xf>
    <xf numFmtId="0" fontId="23" fillId="0" borderId="9" xfId="0" applyFont="1" applyBorder="1"/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23" fillId="0" borderId="9" xfId="0" applyNumberFormat="1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8" xfId="0" applyFont="1" applyBorder="1" applyAlignment="1">
      <alignment horizontal="left" wrapText="1"/>
    </xf>
    <xf numFmtId="14" fontId="23" fillId="0" borderId="40" xfId="0" applyNumberFormat="1" applyFont="1" applyBorder="1" applyAlignment="1">
      <alignment vertical="center"/>
    </xf>
    <xf numFmtId="49" fontId="23" fillId="0" borderId="28" xfId="0" applyNumberFormat="1" applyFont="1" applyBorder="1" applyAlignment="1">
      <alignment horizontal="left" vertical="center"/>
    </xf>
    <xf numFmtId="0" fontId="23" fillId="0" borderId="28" xfId="0" applyFont="1" applyBorder="1" applyAlignment="1">
      <alignment horizontal="left" vertical="center"/>
    </xf>
    <xf numFmtId="14" fontId="23" fillId="0" borderId="28" xfId="0" applyNumberFormat="1" applyFont="1" applyBorder="1" applyAlignment="1">
      <alignment horizontal="center" vertical="center"/>
    </xf>
    <xf numFmtId="2" fontId="23" fillId="0" borderId="28" xfId="0" applyNumberFormat="1" applyFont="1" applyBorder="1" applyAlignment="1">
      <alignment horizontal="right" vertical="center"/>
    </xf>
    <xf numFmtId="0" fontId="23" fillId="0" borderId="41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wrapText="1"/>
    </xf>
    <xf numFmtId="2" fontId="38" fillId="0" borderId="8" xfId="0" applyNumberFormat="1" applyFont="1" applyBorder="1"/>
    <xf numFmtId="2" fontId="23" fillId="0" borderId="9" xfId="0" applyNumberFormat="1" applyFont="1" applyBorder="1" applyAlignment="1">
      <alignment vertical="center"/>
    </xf>
    <xf numFmtId="0" fontId="21" fillId="8" borderId="9" xfId="0" applyFont="1" applyFill="1" applyBorder="1" applyAlignment="1">
      <alignment vertical="center"/>
    </xf>
    <xf numFmtId="0" fontId="21" fillId="8" borderId="9" xfId="0" applyFont="1" applyFill="1" applyBorder="1" applyAlignment="1">
      <alignment vertical="center" wrapText="1"/>
    </xf>
    <xf numFmtId="0" fontId="21" fillId="8" borderId="9" xfId="0" applyFont="1" applyFill="1" applyBorder="1" applyAlignment="1">
      <alignment horizontal="center" vertical="center"/>
    </xf>
    <xf numFmtId="2" fontId="21" fillId="8" borderId="9" xfId="0" applyNumberFormat="1" applyFont="1" applyFill="1" applyBorder="1" applyAlignment="1">
      <alignment vertical="center"/>
    </xf>
    <xf numFmtId="2" fontId="21" fillId="8" borderId="8" xfId="0" applyNumberFormat="1" applyFont="1" applyFill="1" applyBorder="1" applyAlignment="1">
      <alignment horizontal="right" vertical="center"/>
    </xf>
    <xf numFmtId="0" fontId="21" fillId="8" borderId="9" xfId="0" applyFont="1" applyFill="1" applyBorder="1" applyAlignment="1">
      <alignment horizontal="left" vertical="center"/>
    </xf>
    <xf numFmtId="0" fontId="23" fillId="0" borderId="8" xfId="0" applyFont="1" applyBorder="1" applyAlignment="1">
      <alignment vertical="center" wrapText="1"/>
    </xf>
    <xf numFmtId="2" fontId="23" fillId="0" borderId="9" xfId="0" applyNumberFormat="1" applyFont="1" applyBorder="1"/>
    <xf numFmtId="0" fontId="40" fillId="0" borderId="0" xfId="0" applyFont="1" applyAlignment="1">
      <alignment horizontal="left"/>
    </xf>
    <xf numFmtId="0" fontId="23" fillId="0" borderId="8" xfId="0" applyFont="1" applyBorder="1" applyAlignment="1">
      <alignment horizontal="left" vertical="center" wrapText="1"/>
    </xf>
    <xf numFmtId="0" fontId="39" fillId="0" borderId="20" xfId="0" applyFont="1" applyBorder="1" applyAlignment="1">
      <alignment horizontal="left" vertical="center"/>
    </xf>
    <xf numFmtId="0" fontId="39" fillId="0" borderId="8" xfId="0" applyFont="1" applyBorder="1" applyAlignment="1">
      <alignment horizontal="left" vertical="center"/>
    </xf>
    <xf numFmtId="0" fontId="39" fillId="0" borderId="8" xfId="0" applyFont="1" applyBorder="1" applyAlignment="1">
      <alignment vertical="center"/>
    </xf>
    <xf numFmtId="0" fontId="39" fillId="0" borderId="8" xfId="0" applyFont="1" applyBorder="1" applyAlignment="1">
      <alignment horizontal="center" vertical="center"/>
    </xf>
    <xf numFmtId="2" fontId="39" fillId="0" borderId="8" xfId="0" applyNumberFormat="1" applyFont="1" applyBorder="1" applyAlignment="1">
      <alignment horizontal="right" vertical="center"/>
    </xf>
    <xf numFmtId="0" fontId="21" fillId="0" borderId="29" xfId="0" applyFont="1" applyBorder="1" applyAlignment="1">
      <alignment horizontal="left" vertical="center" wrapText="1"/>
    </xf>
    <xf numFmtId="0" fontId="23" fillId="0" borderId="21" xfId="0" applyFont="1" applyBorder="1" applyAlignment="1">
      <alignment horizontal="left" vertical="center"/>
    </xf>
    <xf numFmtId="1" fontId="23" fillId="0" borderId="21" xfId="0" applyNumberFormat="1" applyFont="1" applyBorder="1" applyAlignment="1">
      <alignment horizontal="left" vertical="center"/>
    </xf>
    <xf numFmtId="0" fontId="23" fillId="0" borderId="0" xfId="0" applyFont="1"/>
    <xf numFmtId="0" fontId="39" fillId="0" borderId="8" xfId="0" applyFont="1" applyBorder="1" applyAlignment="1">
      <alignment vertical="center" wrapText="1"/>
    </xf>
    <xf numFmtId="2" fontId="39" fillId="0" borderId="8" xfId="0" applyNumberFormat="1" applyFont="1" applyBorder="1" applyAlignment="1">
      <alignment vertical="center"/>
    </xf>
    <xf numFmtId="0" fontId="23" fillId="0" borderId="20" xfId="0" applyFont="1" applyBorder="1" applyAlignment="1">
      <alignment horizontal="left" vertical="center"/>
    </xf>
    <xf numFmtId="49" fontId="23" fillId="0" borderId="23" xfId="0" applyNumberFormat="1" applyFont="1" applyBorder="1" applyAlignment="1">
      <alignment horizontal="left" vertical="center"/>
    </xf>
    <xf numFmtId="14" fontId="23" fillId="0" borderId="42" xfId="0" applyNumberFormat="1" applyFont="1" applyBorder="1" applyAlignment="1">
      <alignment horizontal="left" vertical="center"/>
    </xf>
    <xf numFmtId="0" fontId="23" fillId="0" borderId="29" xfId="0" applyFont="1" applyBorder="1" applyAlignment="1">
      <alignment horizontal="left" vertical="center"/>
    </xf>
    <xf numFmtId="2" fontId="23" fillId="0" borderId="23" xfId="0" applyNumberFormat="1" applyFont="1" applyBorder="1" applyAlignment="1">
      <alignment horizontal="center" vertical="center"/>
    </xf>
    <xf numFmtId="0" fontId="23" fillId="0" borderId="8" xfId="0" applyFont="1" applyBorder="1" applyAlignment="1">
      <alignment horizontal="left"/>
    </xf>
    <xf numFmtId="14" fontId="23" fillId="0" borderId="21" xfId="0" applyNumberFormat="1" applyFont="1" applyBorder="1" applyAlignment="1">
      <alignment horizontal="left" vertical="center"/>
    </xf>
    <xf numFmtId="0" fontId="23" fillId="0" borderId="22" xfId="0" applyFont="1" applyBorder="1" applyAlignment="1">
      <alignment horizontal="left" vertical="center"/>
    </xf>
    <xf numFmtId="2" fontId="23" fillId="0" borderId="8" xfId="0" applyNumberFormat="1" applyFont="1" applyBorder="1" applyAlignment="1">
      <alignment horizontal="center" vertical="center"/>
    </xf>
    <xf numFmtId="0" fontId="39" fillId="0" borderId="8" xfId="0" applyFont="1" applyBorder="1"/>
    <xf numFmtId="2" fontId="39" fillId="0" borderId="8" xfId="0" applyNumberFormat="1" applyFont="1" applyBorder="1"/>
    <xf numFmtId="14" fontId="39" fillId="0" borderId="42" xfId="0" applyNumberFormat="1" applyFont="1" applyBorder="1" applyAlignment="1">
      <alignment horizontal="left" vertical="center"/>
    </xf>
    <xf numFmtId="0" fontId="39" fillId="0" borderId="43" xfId="0" applyFont="1" applyBorder="1" applyAlignment="1">
      <alignment horizontal="left" vertical="center" wrapText="1"/>
    </xf>
    <xf numFmtId="14" fontId="39" fillId="0" borderId="23" xfId="0" applyNumberFormat="1" applyFont="1" applyBorder="1" applyAlignment="1">
      <alignment horizontal="center" vertical="center"/>
    </xf>
    <xf numFmtId="2" fontId="39" fillId="0" borderId="23" xfId="0" applyNumberFormat="1" applyFont="1" applyBorder="1" applyAlignment="1">
      <alignment horizontal="center" vertical="center"/>
    </xf>
    <xf numFmtId="2" fontId="39" fillId="0" borderId="23" xfId="0" applyNumberFormat="1" applyFont="1" applyBorder="1" applyAlignment="1">
      <alignment horizontal="right" vertical="center"/>
    </xf>
    <xf numFmtId="2" fontId="39" fillId="0" borderId="23" xfId="0" applyNumberFormat="1" applyFont="1" applyBorder="1" applyAlignment="1">
      <alignment vertical="center"/>
    </xf>
    <xf numFmtId="14" fontId="23" fillId="0" borderId="21" xfId="0" applyNumberFormat="1" applyFont="1" applyBorder="1" applyAlignment="1">
      <alignment horizontal="center" vertical="center"/>
    </xf>
    <xf numFmtId="2" fontId="23" fillId="0" borderId="21" xfId="0" applyNumberFormat="1" applyFont="1" applyBorder="1" applyAlignment="1">
      <alignment vertical="center"/>
    </xf>
    <xf numFmtId="0" fontId="27" fillId="7" borderId="59" xfId="0" applyFont="1" applyFill="1" applyBorder="1" applyAlignment="1">
      <alignment horizontal="center"/>
    </xf>
    <xf numFmtId="0" fontId="27" fillId="7" borderId="60" xfId="0" applyFont="1" applyFill="1" applyBorder="1" applyAlignment="1">
      <alignment horizontal="center"/>
    </xf>
    <xf numFmtId="0" fontId="27" fillId="7" borderId="61" xfId="0" applyFont="1" applyFill="1" applyBorder="1" applyAlignment="1">
      <alignment horizontal="center"/>
    </xf>
    <xf numFmtId="14" fontId="23" fillId="6" borderId="5" xfId="0" applyNumberFormat="1" applyFont="1" applyFill="1" applyBorder="1" applyAlignment="1">
      <alignment horizontal="center" vertical="center"/>
    </xf>
    <xf numFmtId="14" fontId="23" fillId="6" borderId="6" xfId="0" applyNumberFormat="1" applyFont="1" applyFill="1" applyBorder="1" applyAlignment="1">
      <alignment horizontal="center" vertical="center"/>
    </xf>
    <xf numFmtId="14" fontId="23" fillId="6" borderId="7" xfId="0" applyNumberFormat="1" applyFont="1" applyFill="1" applyBorder="1" applyAlignment="1">
      <alignment horizontal="center" vertical="center"/>
    </xf>
    <xf numFmtId="14" fontId="23" fillId="6" borderId="11" xfId="0" applyNumberFormat="1" applyFont="1" applyFill="1" applyBorder="1" applyAlignment="1">
      <alignment horizontal="center" vertical="center"/>
    </xf>
    <xf numFmtId="4" fontId="23" fillId="6" borderId="11" xfId="0" applyNumberFormat="1" applyFont="1" applyFill="1" applyBorder="1" applyAlignment="1">
      <alignment horizontal="center" vertical="center"/>
    </xf>
    <xf numFmtId="4" fontId="23" fillId="6" borderId="15" xfId="0" applyNumberFormat="1" applyFont="1" applyFill="1" applyBorder="1" applyAlignment="1">
      <alignment horizontal="center" vertical="center"/>
    </xf>
    <xf numFmtId="4" fontId="23" fillId="6" borderId="13" xfId="0" applyNumberFormat="1" applyFont="1" applyFill="1" applyBorder="1" applyAlignment="1">
      <alignment horizontal="center" vertical="center"/>
    </xf>
    <xf numFmtId="4" fontId="23" fillId="6" borderId="16" xfId="0" applyNumberFormat="1" applyFont="1" applyFill="1" applyBorder="1" applyAlignment="1">
      <alignment horizontal="center" vertical="center"/>
    </xf>
    <xf numFmtId="0" fontId="26" fillId="7" borderId="65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14" fontId="23" fillId="6" borderId="24" xfId="0" applyNumberFormat="1" applyFont="1" applyFill="1" applyBorder="1" applyAlignment="1">
      <alignment horizontal="center" vertical="center"/>
    </xf>
    <xf numFmtId="14" fontId="23" fillId="6" borderId="25" xfId="0" applyNumberFormat="1" applyFont="1" applyFill="1" applyBorder="1" applyAlignment="1">
      <alignment horizontal="center" vertical="center"/>
    </xf>
    <xf numFmtId="14" fontId="23" fillId="6" borderId="26" xfId="0" applyNumberFormat="1" applyFont="1" applyFill="1" applyBorder="1" applyAlignment="1">
      <alignment horizontal="center" vertical="center"/>
    </xf>
    <xf numFmtId="0" fontId="26" fillId="7" borderId="65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left" vertical="center"/>
    </xf>
    <xf numFmtId="0" fontId="23" fillId="3" borderId="3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14" fontId="23" fillId="6" borderId="17" xfId="0" applyNumberFormat="1" applyFont="1" applyFill="1" applyBorder="1" applyAlignment="1">
      <alignment horizontal="center" vertical="center"/>
    </xf>
    <xf numFmtId="14" fontId="23" fillId="6" borderId="18" xfId="0" applyNumberFormat="1" applyFont="1" applyFill="1" applyBorder="1" applyAlignment="1">
      <alignment horizontal="center" vertical="center"/>
    </xf>
    <xf numFmtId="14" fontId="23" fillId="6" borderId="70" xfId="0" applyNumberFormat="1" applyFont="1" applyFill="1" applyBorder="1" applyAlignment="1">
      <alignment horizontal="center" vertical="center"/>
    </xf>
    <xf numFmtId="14" fontId="23" fillId="6" borderId="58" xfId="0" applyNumberFormat="1" applyFont="1" applyFill="1" applyBorder="1" applyAlignment="1">
      <alignment horizontal="center" vertical="center"/>
    </xf>
    <xf numFmtId="0" fontId="27" fillId="7" borderId="41" xfId="0" applyFont="1" applyFill="1" applyBorder="1" applyAlignment="1">
      <alignment horizontal="center" vertical="center"/>
    </xf>
    <xf numFmtId="0" fontId="27" fillId="7" borderId="62" xfId="0" applyFont="1" applyFill="1" applyBorder="1" applyAlignment="1">
      <alignment horizontal="center" vertical="center"/>
    </xf>
    <xf numFmtId="0" fontId="27" fillId="7" borderId="40" xfId="0" applyFont="1" applyFill="1" applyBorder="1" applyAlignment="1">
      <alignment horizontal="center" vertical="center"/>
    </xf>
    <xf numFmtId="0" fontId="23" fillId="3" borderId="31" xfId="0" applyFont="1" applyFill="1" applyBorder="1" applyAlignment="1">
      <alignment horizontal="center" vertical="center"/>
    </xf>
    <xf numFmtId="0" fontId="23" fillId="3" borderId="34" xfId="0" applyFont="1" applyFill="1" applyBorder="1" applyAlignment="1">
      <alignment horizontal="center" vertical="center"/>
    </xf>
    <xf numFmtId="0" fontId="23" fillId="3" borderId="31" xfId="0" applyFont="1" applyFill="1" applyBorder="1" applyAlignment="1">
      <alignment horizontal="center" vertical="center" wrapText="1"/>
    </xf>
    <xf numFmtId="0" fontId="23" fillId="3" borderId="34" xfId="0" applyFont="1" applyFill="1" applyBorder="1" applyAlignment="1">
      <alignment horizontal="center" vertical="center" wrapText="1"/>
    </xf>
    <xf numFmtId="49" fontId="23" fillId="6" borderId="0" xfId="0" applyNumberFormat="1" applyFont="1" applyFill="1" applyAlignment="1">
      <alignment horizontal="center" vertical="center"/>
    </xf>
    <xf numFmtId="49" fontId="23" fillId="6" borderId="35" xfId="0" applyNumberFormat="1" applyFont="1" applyFill="1" applyBorder="1" applyAlignment="1">
      <alignment horizontal="center" vertical="center"/>
    </xf>
    <xf numFmtId="0" fontId="23" fillId="3" borderId="30" xfId="0" applyFont="1" applyFill="1" applyBorder="1" applyAlignment="1">
      <alignment horizontal="center" vertical="center"/>
    </xf>
    <xf numFmtId="0" fontId="23" fillId="3" borderId="32" xfId="0" applyFont="1" applyFill="1" applyBorder="1" applyAlignment="1">
      <alignment horizontal="center" vertical="center"/>
    </xf>
    <xf numFmtId="0" fontId="23" fillId="3" borderId="33" xfId="0" applyFont="1" applyFill="1" applyBorder="1" applyAlignment="1">
      <alignment horizontal="center" vertical="center"/>
    </xf>
    <xf numFmtId="49" fontId="21" fillId="6" borderId="0" xfId="0" applyNumberFormat="1" applyFont="1" applyFill="1" applyAlignment="1">
      <alignment horizontal="center" vertical="center"/>
    </xf>
    <xf numFmtId="49" fontId="21" fillId="6" borderId="35" xfId="0" applyNumberFormat="1" applyFont="1" applyFill="1" applyBorder="1" applyAlignment="1">
      <alignment horizontal="center" vertical="center"/>
    </xf>
    <xf numFmtId="0" fontId="27" fillId="7" borderId="63" xfId="0" applyFont="1" applyFill="1" applyBorder="1" applyAlignment="1">
      <alignment horizontal="center" vertical="center"/>
    </xf>
    <xf numFmtId="0" fontId="27" fillId="7" borderId="53" xfId="0" applyFont="1" applyFill="1" applyBorder="1" applyAlignment="1">
      <alignment horizontal="center" vertical="center"/>
    </xf>
    <xf numFmtId="0" fontId="27" fillId="7" borderId="50" xfId="0" applyFont="1" applyFill="1" applyBorder="1" applyAlignment="1">
      <alignment horizontal="center" vertical="center"/>
    </xf>
    <xf numFmtId="0" fontId="27" fillId="7" borderId="44" xfId="0" applyFont="1" applyFill="1" applyBorder="1" applyAlignment="1">
      <alignment horizontal="center" vertical="center"/>
    </xf>
    <xf numFmtId="0" fontId="27" fillId="7" borderId="62" xfId="0" applyFont="1" applyFill="1" applyBorder="1" applyAlignment="1">
      <alignment horizontal="center"/>
    </xf>
    <xf numFmtId="0" fontId="27" fillId="7" borderId="40" xfId="0" applyFont="1" applyFill="1" applyBorder="1" applyAlignment="1">
      <alignment horizontal="center"/>
    </xf>
    <xf numFmtId="0" fontId="30" fillId="3" borderId="0" xfId="0" applyFont="1" applyFill="1" applyAlignment="1">
      <alignment horizontal="center" vertical="center"/>
    </xf>
    <xf numFmtId="0" fontId="30" fillId="3" borderId="65" xfId="0" applyFont="1" applyFill="1" applyBorder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35" fillId="3" borderId="6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Sly/Documents/VENTES%2024%20%20Ma&#768;J%20le%2021.01.xlsx" TargetMode="External"/><Relationship Id="rId2" Type="http://schemas.openxmlformats.org/officeDocument/2006/relationships/externalLinkPath" Target="/Users/Sly/Documents/VENTES%2024%20%20Ma&#768;J%20le%2021.01.xlsx" TargetMode="External"/><Relationship Id="rId1" Type="http://schemas.openxmlformats.org/officeDocument/2006/relationships/externalLinkPath" Target="/Users/Sly/Documents/VENTES%2024%20%20Ma&#768;J%20le%2021.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ean-pierrecabrol/Desktop/VENTES%2025%20Ma&#768;J%20le%2025.06.xlsx.xlsx" TargetMode="External"/><Relationship Id="rId1" Type="http://schemas.openxmlformats.org/officeDocument/2006/relationships/externalLinkPath" Target="VENTES%2025%20Ma&#768;J%20le%2025.06.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YNTHESE GLOBALE"/>
      <sheetName val="JANVIER "/>
      <sheetName val="FEVRIER"/>
      <sheetName val="MARS"/>
      <sheetName val="AVRIL"/>
      <sheetName val="MAI"/>
      <sheetName val="JUIN"/>
      <sheetName val="JUILLET"/>
      <sheetName val="AOÛT"/>
      <sheetName val="SEPTEMBRE "/>
      <sheetName val="OCTOBRE"/>
      <sheetName val="NOVEMBRE"/>
      <sheetName val="DÉCEMBRE"/>
    </sheetNames>
    <sheetDataSet>
      <sheetData sheetId="0" refreshError="1"/>
      <sheetData sheetId="1" refreshError="1">
        <row r="52">
          <cell r="G52">
            <v>226.31500000000003</v>
          </cell>
          <cell r="L52">
            <v>12665.555000000002</v>
          </cell>
        </row>
      </sheetData>
      <sheetData sheetId="2" refreshError="1">
        <row r="76">
          <cell r="G76">
            <v>310.26000000000005</v>
          </cell>
          <cell r="L76">
            <v>17379.702000000005</v>
          </cell>
        </row>
      </sheetData>
      <sheetData sheetId="3" refreshError="1">
        <row r="52">
          <cell r="G52">
            <v>174.18700000000004</v>
          </cell>
          <cell r="L52">
            <v>8021.3000000000029</v>
          </cell>
        </row>
      </sheetData>
      <sheetData sheetId="4" refreshError="1">
        <row r="70">
          <cell r="G70">
            <v>321.94899999999996</v>
          </cell>
          <cell r="L70">
            <v>17844.566999999999</v>
          </cell>
        </row>
      </sheetData>
      <sheetData sheetId="5" refreshError="1">
        <row r="32">
          <cell r="G32">
            <v>144.96200000000002</v>
          </cell>
          <cell r="L32">
            <v>11074.855</v>
          </cell>
        </row>
      </sheetData>
      <sheetData sheetId="6" refreshError="1">
        <row r="84">
          <cell r="G84">
            <v>312.92100000000011</v>
          </cell>
          <cell r="L84">
            <v>18808.762999999999</v>
          </cell>
        </row>
      </sheetData>
      <sheetData sheetId="7" refreshError="1">
        <row r="61">
          <cell r="G61">
            <v>182.71200000000002</v>
          </cell>
          <cell r="L61">
            <v>12535.722999999996</v>
          </cell>
        </row>
      </sheetData>
      <sheetData sheetId="8" refreshError="1">
        <row r="48">
          <cell r="G48">
            <v>167.03699999999998</v>
          </cell>
          <cell r="L48">
            <v>9064.255000000001</v>
          </cell>
        </row>
      </sheetData>
      <sheetData sheetId="9" refreshError="1">
        <row r="62">
          <cell r="G62">
            <v>232.34400000000002</v>
          </cell>
          <cell r="L62">
            <v>18934.719999999998</v>
          </cell>
        </row>
      </sheetData>
      <sheetData sheetId="10" refreshError="1">
        <row r="71">
          <cell r="G71">
            <v>308.13700000000006</v>
          </cell>
          <cell r="L71">
            <v>18004.514999999999</v>
          </cell>
        </row>
      </sheetData>
      <sheetData sheetId="11" refreshError="1">
        <row r="48">
          <cell r="G48">
            <v>204.93899999999994</v>
          </cell>
          <cell r="L48">
            <v>11760.318999999998</v>
          </cell>
        </row>
      </sheetData>
      <sheetData sheetId="12" refreshError="1">
        <row r="34">
          <cell r="L34">
            <v>5565.0399999999991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YNTHESE GLOBALE"/>
      <sheetName val="Planning Échanges"/>
      <sheetName val="Sock ARFP"/>
      <sheetName val="Janvier"/>
      <sheetName val="Février"/>
      <sheetName val="Mars"/>
      <sheetName val="Avril"/>
      <sheetName val="Mai"/>
      <sheetName val="Juin"/>
      <sheetName val="Juillet"/>
      <sheetName val="Ao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7366B-CDC7-BE4F-B83F-D2B58B392A08}">
  <sheetPr>
    <pageSetUpPr fitToPage="1"/>
  </sheetPr>
  <dimension ref="A1:I289"/>
  <sheetViews>
    <sheetView zoomScale="135" zoomScaleNormal="120" workbookViewId="0">
      <pane ySplit="4" topLeftCell="A103" activePane="bottomLeft" state="frozen"/>
      <selection pane="bottomLeft" activeCell="F118" sqref="F118"/>
    </sheetView>
  </sheetViews>
  <sheetFormatPr baseColWidth="10" defaultRowHeight="13"/>
  <cols>
    <col min="1" max="1" width="11.6640625" style="1" customWidth="1"/>
    <col min="2" max="2" width="13" style="1" bestFit="1" customWidth="1"/>
    <col min="3" max="3" width="35" style="1" customWidth="1"/>
    <col min="4" max="4" width="30.1640625" style="1" customWidth="1"/>
    <col min="5" max="5" width="12.83203125" style="1" customWidth="1"/>
    <col min="6" max="6" width="13.83203125" style="1" customWidth="1"/>
    <col min="7" max="7" width="12.83203125" style="1" customWidth="1"/>
    <col min="8" max="8" width="13.83203125" style="1" customWidth="1"/>
    <col min="9" max="9" width="25.83203125" style="1" customWidth="1"/>
    <col min="10" max="10" width="9.1640625" style="1" customWidth="1"/>
    <col min="11" max="257" width="10.83203125" style="1"/>
    <col min="258" max="258" width="11.5" style="1" bestFit="1" customWidth="1"/>
    <col min="259" max="259" width="34" style="1" customWidth="1"/>
    <col min="260" max="260" width="30.1640625" style="1" customWidth="1"/>
    <col min="261" max="261" width="12.83203125" style="1" customWidth="1"/>
    <col min="262" max="262" width="13.83203125" style="1" customWidth="1"/>
    <col min="263" max="263" width="12.83203125" style="1" customWidth="1"/>
    <col min="264" max="264" width="13.83203125" style="1" customWidth="1"/>
    <col min="265" max="265" width="58.33203125" style="1" customWidth="1"/>
    <col min="266" max="266" width="9.1640625" style="1" customWidth="1"/>
    <col min="267" max="513" width="10.83203125" style="1"/>
    <col min="514" max="514" width="11.5" style="1" bestFit="1" customWidth="1"/>
    <col min="515" max="515" width="34" style="1" customWidth="1"/>
    <col min="516" max="516" width="30.1640625" style="1" customWidth="1"/>
    <col min="517" max="517" width="12.83203125" style="1" customWidth="1"/>
    <col min="518" max="518" width="13.83203125" style="1" customWidth="1"/>
    <col min="519" max="519" width="12.83203125" style="1" customWidth="1"/>
    <col min="520" max="520" width="13.83203125" style="1" customWidth="1"/>
    <col min="521" max="521" width="58.33203125" style="1" customWidth="1"/>
    <col min="522" max="522" width="9.1640625" style="1" customWidth="1"/>
    <col min="523" max="769" width="10.83203125" style="1"/>
    <col min="770" max="770" width="11.5" style="1" bestFit="1" customWidth="1"/>
    <col min="771" max="771" width="34" style="1" customWidth="1"/>
    <col min="772" max="772" width="30.1640625" style="1" customWidth="1"/>
    <col min="773" max="773" width="12.83203125" style="1" customWidth="1"/>
    <col min="774" max="774" width="13.83203125" style="1" customWidth="1"/>
    <col min="775" max="775" width="12.83203125" style="1" customWidth="1"/>
    <col min="776" max="776" width="13.83203125" style="1" customWidth="1"/>
    <col min="777" max="777" width="58.33203125" style="1" customWidth="1"/>
    <col min="778" max="778" width="9.1640625" style="1" customWidth="1"/>
    <col min="779" max="1025" width="10.83203125" style="1"/>
    <col min="1026" max="1026" width="11.5" style="1" bestFit="1" customWidth="1"/>
    <col min="1027" max="1027" width="34" style="1" customWidth="1"/>
    <col min="1028" max="1028" width="30.1640625" style="1" customWidth="1"/>
    <col min="1029" max="1029" width="12.83203125" style="1" customWidth="1"/>
    <col min="1030" max="1030" width="13.83203125" style="1" customWidth="1"/>
    <col min="1031" max="1031" width="12.83203125" style="1" customWidth="1"/>
    <col min="1032" max="1032" width="13.83203125" style="1" customWidth="1"/>
    <col min="1033" max="1033" width="58.33203125" style="1" customWidth="1"/>
    <col min="1034" max="1034" width="9.1640625" style="1" customWidth="1"/>
    <col min="1035" max="1281" width="10.83203125" style="1"/>
    <col min="1282" max="1282" width="11.5" style="1" bestFit="1" customWidth="1"/>
    <col min="1283" max="1283" width="34" style="1" customWidth="1"/>
    <col min="1284" max="1284" width="30.1640625" style="1" customWidth="1"/>
    <col min="1285" max="1285" width="12.83203125" style="1" customWidth="1"/>
    <col min="1286" max="1286" width="13.83203125" style="1" customWidth="1"/>
    <col min="1287" max="1287" width="12.83203125" style="1" customWidth="1"/>
    <col min="1288" max="1288" width="13.83203125" style="1" customWidth="1"/>
    <col min="1289" max="1289" width="58.33203125" style="1" customWidth="1"/>
    <col min="1290" max="1290" width="9.1640625" style="1" customWidth="1"/>
    <col min="1291" max="1537" width="10.83203125" style="1"/>
    <col min="1538" max="1538" width="11.5" style="1" bestFit="1" customWidth="1"/>
    <col min="1539" max="1539" width="34" style="1" customWidth="1"/>
    <col min="1540" max="1540" width="30.1640625" style="1" customWidth="1"/>
    <col min="1541" max="1541" width="12.83203125" style="1" customWidth="1"/>
    <col min="1542" max="1542" width="13.83203125" style="1" customWidth="1"/>
    <col min="1543" max="1543" width="12.83203125" style="1" customWidth="1"/>
    <col min="1544" max="1544" width="13.83203125" style="1" customWidth="1"/>
    <col min="1545" max="1545" width="58.33203125" style="1" customWidth="1"/>
    <col min="1546" max="1546" width="9.1640625" style="1" customWidth="1"/>
    <col min="1547" max="1793" width="10.83203125" style="1"/>
    <col min="1794" max="1794" width="11.5" style="1" bestFit="1" customWidth="1"/>
    <col min="1795" max="1795" width="34" style="1" customWidth="1"/>
    <col min="1796" max="1796" width="30.1640625" style="1" customWidth="1"/>
    <col min="1797" max="1797" width="12.83203125" style="1" customWidth="1"/>
    <col min="1798" max="1798" width="13.83203125" style="1" customWidth="1"/>
    <col min="1799" max="1799" width="12.83203125" style="1" customWidth="1"/>
    <col min="1800" max="1800" width="13.83203125" style="1" customWidth="1"/>
    <col min="1801" max="1801" width="58.33203125" style="1" customWidth="1"/>
    <col min="1802" max="1802" width="9.1640625" style="1" customWidth="1"/>
    <col min="1803" max="2049" width="10.83203125" style="1"/>
    <col min="2050" max="2050" width="11.5" style="1" bestFit="1" customWidth="1"/>
    <col min="2051" max="2051" width="34" style="1" customWidth="1"/>
    <col min="2052" max="2052" width="30.1640625" style="1" customWidth="1"/>
    <col min="2053" max="2053" width="12.83203125" style="1" customWidth="1"/>
    <col min="2054" max="2054" width="13.83203125" style="1" customWidth="1"/>
    <col min="2055" max="2055" width="12.83203125" style="1" customWidth="1"/>
    <col min="2056" max="2056" width="13.83203125" style="1" customWidth="1"/>
    <col min="2057" max="2057" width="58.33203125" style="1" customWidth="1"/>
    <col min="2058" max="2058" width="9.1640625" style="1" customWidth="1"/>
    <col min="2059" max="2305" width="10.83203125" style="1"/>
    <col min="2306" max="2306" width="11.5" style="1" bestFit="1" customWidth="1"/>
    <col min="2307" max="2307" width="34" style="1" customWidth="1"/>
    <col min="2308" max="2308" width="30.1640625" style="1" customWidth="1"/>
    <col min="2309" max="2309" width="12.83203125" style="1" customWidth="1"/>
    <col min="2310" max="2310" width="13.83203125" style="1" customWidth="1"/>
    <col min="2311" max="2311" width="12.83203125" style="1" customWidth="1"/>
    <col min="2312" max="2312" width="13.83203125" style="1" customWidth="1"/>
    <col min="2313" max="2313" width="58.33203125" style="1" customWidth="1"/>
    <col min="2314" max="2314" width="9.1640625" style="1" customWidth="1"/>
    <col min="2315" max="2561" width="10.83203125" style="1"/>
    <col min="2562" max="2562" width="11.5" style="1" bestFit="1" customWidth="1"/>
    <col min="2563" max="2563" width="34" style="1" customWidth="1"/>
    <col min="2564" max="2564" width="30.1640625" style="1" customWidth="1"/>
    <col min="2565" max="2565" width="12.83203125" style="1" customWidth="1"/>
    <col min="2566" max="2566" width="13.83203125" style="1" customWidth="1"/>
    <col min="2567" max="2567" width="12.83203125" style="1" customWidth="1"/>
    <col min="2568" max="2568" width="13.83203125" style="1" customWidth="1"/>
    <col min="2569" max="2569" width="58.33203125" style="1" customWidth="1"/>
    <col min="2570" max="2570" width="9.1640625" style="1" customWidth="1"/>
    <col min="2571" max="2817" width="10.83203125" style="1"/>
    <col min="2818" max="2818" width="11.5" style="1" bestFit="1" customWidth="1"/>
    <col min="2819" max="2819" width="34" style="1" customWidth="1"/>
    <col min="2820" max="2820" width="30.1640625" style="1" customWidth="1"/>
    <col min="2821" max="2821" width="12.83203125" style="1" customWidth="1"/>
    <col min="2822" max="2822" width="13.83203125" style="1" customWidth="1"/>
    <col min="2823" max="2823" width="12.83203125" style="1" customWidth="1"/>
    <col min="2824" max="2824" width="13.83203125" style="1" customWidth="1"/>
    <col min="2825" max="2825" width="58.33203125" style="1" customWidth="1"/>
    <col min="2826" max="2826" width="9.1640625" style="1" customWidth="1"/>
    <col min="2827" max="3073" width="10.83203125" style="1"/>
    <col min="3074" max="3074" width="11.5" style="1" bestFit="1" customWidth="1"/>
    <col min="3075" max="3075" width="34" style="1" customWidth="1"/>
    <col min="3076" max="3076" width="30.1640625" style="1" customWidth="1"/>
    <col min="3077" max="3077" width="12.83203125" style="1" customWidth="1"/>
    <col min="3078" max="3078" width="13.83203125" style="1" customWidth="1"/>
    <col min="3079" max="3079" width="12.83203125" style="1" customWidth="1"/>
    <col min="3080" max="3080" width="13.83203125" style="1" customWidth="1"/>
    <col min="3081" max="3081" width="58.33203125" style="1" customWidth="1"/>
    <col min="3082" max="3082" width="9.1640625" style="1" customWidth="1"/>
    <col min="3083" max="3329" width="10.83203125" style="1"/>
    <col min="3330" max="3330" width="11.5" style="1" bestFit="1" customWidth="1"/>
    <col min="3331" max="3331" width="34" style="1" customWidth="1"/>
    <col min="3332" max="3332" width="30.1640625" style="1" customWidth="1"/>
    <col min="3333" max="3333" width="12.83203125" style="1" customWidth="1"/>
    <col min="3334" max="3334" width="13.83203125" style="1" customWidth="1"/>
    <col min="3335" max="3335" width="12.83203125" style="1" customWidth="1"/>
    <col min="3336" max="3336" width="13.83203125" style="1" customWidth="1"/>
    <col min="3337" max="3337" width="58.33203125" style="1" customWidth="1"/>
    <col min="3338" max="3338" width="9.1640625" style="1" customWidth="1"/>
    <col min="3339" max="3585" width="10.83203125" style="1"/>
    <col min="3586" max="3586" width="11.5" style="1" bestFit="1" customWidth="1"/>
    <col min="3587" max="3587" width="34" style="1" customWidth="1"/>
    <col min="3588" max="3588" width="30.1640625" style="1" customWidth="1"/>
    <col min="3589" max="3589" width="12.83203125" style="1" customWidth="1"/>
    <col min="3590" max="3590" width="13.83203125" style="1" customWidth="1"/>
    <col min="3591" max="3591" width="12.83203125" style="1" customWidth="1"/>
    <col min="3592" max="3592" width="13.83203125" style="1" customWidth="1"/>
    <col min="3593" max="3593" width="58.33203125" style="1" customWidth="1"/>
    <col min="3594" max="3594" width="9.1640625" style="1" customWidth="1"/>
    <col min="3595" max="3841" width="10.83203125" style="1"/>
    <col min="3842" max="3842" width="11.5" style="1" bestFit="1" customWidth="1"/>
    <col min="3843" max="3843" width="34" style="1" customWidth="1"/>
    <col min="3844" max="3844" width="30.1640625" style="1" customWidth="1"/>
    <col min="3845" max="3845" width="12.83203125" style="1" customWidth="1"/>
    <col min="3846" max="3846" width="13.83203125" style="1" customWidth="1"/>
    <col min="3847" max="3847" width="12.83203125" style="1" customWidth="1"/>
    <col min="3848" max="3848" width="13.83203125" style="1" customWidth="1"/>
    <col min="3849" max="3849" width="58.33203125" style="1" customWidth="1"/>
    <col min="3850" max="3850" width="9.1640625" style="1" customWidth="1"/>
    <col min="3851" max="4097" width="10.83203125" style="1"/>
    <col min="4098" max="4098" width="11.5" style="1" bestFit="1" customWidth="1"/>
    <col min="4099" max="4099" width="34" style="1" customWidth="1"/>
    <col min="4100" max="4100" width="30.1640625" style="1" customWidth="1"/>
    <col min="4101" max="4101" width="12.83203125" style="1" customWidth="1"/>
    <col min="4102" max="4102" width="13.83203125" style="1" customWidth="1"/>
    <col min="4103" max="4103" width="12.83203125" style="1" customWidth="1"/>
    <col min="4104" max="4104" width="13.83203125" style="1" customWidth="1"/>
    <col min="4105" max="4105" width="58.33203125" style="1" customWidth="1"/>
    <col min="4106" max="4106" width="9.1640625" style="1" customWidth="1"/>
    <col min="4107" max="4353" width="10.83203125" style="1"/>
    <col min="4354" max="4354" width="11.5" style="1" bestFit="1" customWidth="1"/>
    <col min="4355" max="4355" width="34" style="1" customWidth="1"/>
    <col min="4356" max="4356" width="30.1640625" style="1" customWidth="1"/>
    <col min="4357" max="4357" width="12.83203125" style="1" customWidth="1"/>
    <col min="4358" max="4358" width="13.83203125" style="1" customWidth="1"/>
    <col min="4359" max="4359" width="12.83203125" style="1" customWidth="1"/>
    <col min="4360" max="4360" width="13.83203125" style="1" customWidth="1"/>
    <col min="4361" max="4361" width="58.33203125" style="1" customWidth="1"/>
    <col min="4362" max="4362" width="9.1640625" style="1" customWidth="1"/>
    <col min="4363" max="4609" width="10.83203125" style="1"/>
    <col min="4610" max="4610" width="11.5" style="1" bestFit="1" customWidth="1"/>
    <col min="4611" max="4611" width="34" style="1" customWidth="1"/>
    <col min="4612" max="4612" width="30.1640625" style="1" customWidth="1"/>
    <col min="4613" max="4613" width="12.83203125" style="1" customWidth="1"/>
    <col min="4614" max="4614" width="13.83203125" style="1" customWidth="1"/>
    <col min="4615" max="4615" width="12.83203125" style="1" customWidth="1"/>
    <col min="4616" max="4616" width="13.83203125" style="1" customWidth="1"/>
    <col min="4617" max="4617" width="58.33203125" style="1" customWidth="1"/>
    <col min="4618" max="4618" width="9.1640625" style="1" customWidth="1"/>
    <col min="4619" max="4865" width="10.83203125" style="1"/>
    <col min="4866" max="4866" width="11.5" style="1" bestFit="1" customWidth="1"/>
    <col min="4867" max="4867" width="34" style="1" customWidth="1"/>
    <col min="4868" max="4868" width="30.1640625" style="1" customWidth="1"/>
    <col min="4869" max="4869" width="12.83203125" style="1" customWidth="1"/>
    <col min="4870" max="4870" width="13.83203125" style="1" customWidth="1"/>
    <col min="4871" max="4871" width="12.83203125" style="1" customWidth="1"/>
    <col min="4872" max="4872" width="13.83203125" style="1" customWidth="1"/>
    <col min="4873" max="4873" width="58.33203125" style="1" customWidth="1"/>
    <col min="4874" max="4874" width="9.1640625" style="1" customWidth="1"/>
    <col min="4875" max="5121" width="10.83203125" style="1"/>
    <col min="5122" max="5122" width="11.5" style="1" bestFit="1" customWidth="1"/>
    <col min="5123" max="5123" width="34" style="1" customWidth="1"/>
    <col min="5124" max="5124" width="30.1640625" style="1" customWidth="1"/>
    <col min="5125" max="5125" width="12.83203125" style="1" customWidth="1"/>
    <col min="5126" max="5126" width="13.83203125" style="1" customWidth="1"/>
    <col min="5127" max="5127" width="12.83203125" style="1" customWidth="1"/>
    <col min="5128" max="5128" width="13.83203125" style="1" customWidth="1"/>
    <col min="5129" max="5129" width="58.33203125" style="1" customWidth="1"/>
    <col min="5130" max="5130" width="9.1640625" style="1" customWidth="1"/>
    <col min="5131" max="5377" width="10.83203125" style="1"/>
    <col min="5378" max="5378" width="11.5" style="1" bestFit="1" customWidth="1"/>
    <col min="5379" max="5379" width="34" style="1" customWidth="1"/>
    <col min="5380" max="5380" width="30.1640625" style="1" customWidth="1"/>
    <col min="5381" max="5381" width="12.83203125" style="1" customWidth="1"/>
    <col min="5382" max="5382" width="13.83203125" style="1" customWidth="1"/>
    <col min="5383" max="5383" width="12.83203125" style="1" customWidth="1"/>
    <col min="5384" max="5384" width="13.83203125" style="1" customWidth="1"/>
    <col min="5385" max="5385" width="58.33203125" style="1" customWidth="1"/>
    <col min="5386" max="5386" width="9.1640625" style="1" customWidth="1"/>
    <col min="5387" max="5633" width="10.83203125" style="1"/>
    <col min="5634" max="5634" width="11.5" style="1" bestFit="1" customWidth="1"/>
    <col min="5635" max="5635" width="34" style="1" customWidth="1"/>
    <col min="5636" max="5636" width="30.1640625" style="1" customWidth="1"/>
    <col min="5637" max="5637" width="12.83203125" style="1" customWidth="1"/>
    <col min="5638" max="5638" width="13.83203125" style="1" customWidth="1"/>
    <col min="5639" max="5639" width="12.83203125" style="1" customWidth="1"/>
    <col min="5640" max="5640" width="13.83203125" style="1" customWidth="1"/>
    <col min="5641" max="5641" width="58.33203125" style="1" customWidth="1"/>
    <col min="5642" max="5642" width="9.1640625" style="1" customWidth="1"/>
    <col min="5643" max="5889" width="10.83203125" style="1"/>
    <col min="5890" max="5890" width="11.5" style="1" bestFit="1" customWidth="1"/>
    <col min="5891" max="5891" width="34" style="1" customWidth="1"/>
    <col min="5892" max="5892" width="30.1640625" style="1" customWidth="1"/>
    <col min="5893" max="5893" width="12.83203125" style="1" customWidth="1"/>
    <col min="5894" max="5894" width="13.83203125" style="1" customWidth="1"/>
    <col min="5895" max="5895" width="12.83203125" style="1" customWidth="1"/>
    <col min="5896" max="5896" width="13.83203125" style="1" customWidth="1"/>
    <col min="5897" max="5897" width="58.33203125" style="1" customWidth="1"/>
    <col min="5898" max="5898" width="9.1640625" style="1" customWidth="1"/>
    <col min="5899" max="6145" width="10.83203125" style="1"/>
    <col min="6146" max="6146" width="11.5" style="1" bestFit="1" customWidth="1"/>
    <col min="6147" max="6147" width="34" style="1" customWidth="1"/>
    <col min="6148" max="6148" width="30.1640625" style="1" customWidth="1"/>
    <col min="6149" max="6149" width="12.83203125" style="1" customWidth="1"/>
    <col min="6150" max="6150" width="13.83203125" style="1" customWidth="1"/>
    <col min="6151" max="6151" width="12.83203125" style="1" customWidth="1"/>
    <col min="6152" max="6152" width="13.83203125" style="1" customWidth="1"/>
    <col min="6153" max="6153" width="58.33203125" style="1" customWidth="1"/>
    <col min="6154" max="6154" width="9.1640625" style="1" customWidth="1"/>
    <col min="6155" max="6401" width="10.83203125" style="1"/>
    <col min="6402" max="6402" width="11.5" style="1" bestFit="1" customWidth="1"/>
    <col min="6403" max="6403" width="34" style="1" customWidth="1"/>
    <col min="6404" max="6404" width="30.1640625" style="1" customWidth="1"/>
    <col min="6405" max="6405" width="12.83203125" style="1" customWidth="1"/>
    <col min="6406" max="6406" width="13.83203125" style="1" customWidth="1"/>
    <col min="6407" max="6407" width="12.83203125" style="1" customWidth="1"/>
    <col min="6408" max="6408" width="13.83203125" style="1" customWidth="1"/>
    <col min="6409" max="6409" width="58.33203125" style="1" customWidth="1"/>
    <col min="6410" max="6410" width="9.1640625" style="1" customWidth="1"/>
    <col min="6411" max="6657" width="10.83203125" style="1"/>
    <col min="6658" max="6658" width="11.5" style="1" bestFit="1" customWidth="1"/>
    <col min="6659" max="6659" width="34" style="1" customWidth="1"/>
    <col min="6660" max="6660" width="30.1640625" style="1" customWidth="1"/>
    <col min="6661" max="6661" width="12.83203125" style="1" customWidth="1"/>
    <col min="6662" max="6662" width="13.83203125" style="1" customWidth="1"/>
    <col min="6663" max="6663" width="12.83203125" style="1" customWidth="1"/>
    <col min="6664" max="6664" width="13.83203125" style="1" customWidth="1"/>
    <col min="6665" max="6665" width="58.33203125" style="1" customWidth="1"/>
    <col min="6666" max="6666" width="9.1640625" style="1" customWidth="1"/>
    <col min="6667" max="6913" width="10.83203125" style="1"/>
    <col min="6914" max="6914" width="11.5" style="1" bestFit="1" customWidth="1"/>
    <col min="6915" max="6915" width="34" style="1" customWidth="1"/>
    <col min="6916" max="6916" width="30.1640625" style="1" customWidth="1"/>
    <col min="6917" max="6917" width="12.83203125" style="1" customWidth="1"/>
    <col min="6918" max="6918" width="13.83203125" style="1" customWidth="1"/>
    <col min="6919" max="6919" width="12.83203125" style="1" customWidth="1"/>
    <col min="6920" max="6920" width="13.83203125" style="1" customWidth="1"/>
    <col min="6921" max="6921" width="58.33203125" style="1" customWidth="1"/>
    <col min="6922" max="6922" width="9.1640625" style="1" customWidth="1"/>
    <col min="6923" max="7169" width="10.83203125" style="1"/>
    <col min="7170" max="7170" width="11.5" style="1" bestFit="1" customWidth="1"/>
    <col min="7171" max="7171" width="34" style="1" customWidth="1"/>
    <col min="7172" max="7172" width="30.1640625" style="1" customWidth="1"/>
    <col min="7173" max="7173" width="12.83203125" style="1" customWidth="1"/>
    <col min="7174" max="7174" width="13.83203125" style="1" customWidth="1"/>
    <col min="7175" max="7175" width="12.83203125" style="1" customWidth="1"/>
    <col min="7176" max="7176" width="13.83203125" style="1" customWidth="1"/>
    <col min="7177" max="7177" width="58.33203125" style="1" customWidth="1"/>
    <col min="7178" max="7178" width="9.1640625" style="1" customWidth="1"/>
    <col min="7179" max="7425" width="10.83203125" style="1"/>
    <col min="7426" max="7426" width="11.5" style="1" bestFit="1" customWidth="1"/>
    <col min="7427" max="7427" width="34" style="1" customWidth="1"/>
    <col min="7428" max="7428" width="30.1640625" style="1" customWidth="1"/>
    <col min="7429" max="7429" width="12.83203125" style="1" customWidth="1"/>
    <col min="7430" max="7430" width="13.83203125" style="1" customWidth="1"/>
    <col min="7431" max="7431" width="12.83203125" style="1" customWidth="1"/>
    <col min="7432" max="7432" width="13.83203125" style="1" customWidth="1"/>
    <col min="7433" max="7433" width="58.33203125" style="1" customWidth="1"/>
    <col min="7434" max="7434" width="9.1640625" style="1" customWidth="1"/>
    <col min="7435" max="7681" width="10.83203125" style="1"/>
    <col min="7682" max="7682" width="11.5" style="1" bestFit="1" customWidth="1"/>
    <col min="7683" max="7683" width="34" style="1" customWidth="1"/>
    <col min="7684" max="7684" width="30.1640625" style="1" customWidth="1"/>
    <col min="7685" max="7685" width="12.83203125" style="1" customWidth="1"/>
    <col min="7686" max="7686" width="13.83203125" style="1" customWidth="1"/>
    <col min="7687" max="7687" width="12.83203125" style="1" customWidth="1"/>
    <col min="7688" max="7688" width="13.83203125" style="1" customWidth="1"/>
    <col min="7689" max="7689" width="58.33203125" style="1" customWidth="1"/>
    <col min="7690" max="7690" width="9.1640625" style="1" customWidth="1"/>
    <col min="7691" max="7937" width="10.83203125" style="1"/>
    <col min="7938" max="7938" width="11.5" style="1" bestFit="1" customWidth="1"/>
    <col min="7939" max="7939" width="34" style="1" customWidth="1"/>
    <col min="7940" max="7940" width="30.1640625" style="1" customWidth="1"/>
    <col min="7941" max="7941" width="12.83203125" style="1" customWidth="1"/>
    <col min="7942" max="7942" width="13.83203125" style="1" customWidth="1"/>
    <col min="7943" max="7943" width="12.83203125" style="1" customWidth="1"/>
    <col min="7944" max="7944" width="13.83203125" style="1" customWidth="1"/>
    <col min="7945" max="7945" width="58.33203125" style="1" customWidth="1"/>
    <col min="7946" max="7946" width="9.1640625" style="1" customWidth="1"/>
    <col min="7947" max="8193" width="10.83203125" style="1"/>
    <col min="8194" max="8194" width="11.5" style="1" bestFit="1" customWidth="1"/>
    <col min="8195" max="8195" width="34" style="1" customWidth="1"/>
    <col min="8196" max="8196" width="30.1640625" style="1" customWidth="1"/>
    <col min="8197" max="8197" width="12.83203125" style="1" customWidth="1"/>
    <col min="8198" max="8198" width="13.83203125" style="1" customWidth="1"/>
    <col min="8199" max="8199" width="12.83203125" style="1" customWidth="1"/>
    <col min="8200" max="8200" width="13.83203125" style="1" customWidth="1"/>
    <col min="8201" max="8201" width="58.33203125" style="1" customWidth="1"/>
    <col min="8202" max="8202" width="9.1640625" style="1" customWidth="1"/>
    <col min="8203" max="8449" width="10.83203125" style="1"/>
    <col min="8450" max="8450" width="11.5" style="1" bestFit="1" customWidth="1"/>
    <col min="8451" max="8451" width="34" style="1" customWidth="1"/>
    <col min="8452" max="8452" width="30.1640625" style="1" customWidth="1"/>
    <col min="8453" max="8453" width="12.83203125" style="1" customWidth="1"/>
    <col min="8454" max="8454" width="13.83203125" style="1" customWidth="1"/>
    <col min="8455" max="8455" width="12.83203125" style="1" customWidth="1"/>
    <col min="8456" max="8456" width="13.83203125" style="1" customWidth="1"/>
    <col min="8457" max="8457" width="58.33203125" style="1" customWidth="1"/>
    <col min="8458" max="8458" width="9.1640625" style="1" customWidth="1"/>
    <col min="8459" max="8705" width="10.83203125" style="1"/>
    <col min="8706" max="8706" width="11.5" style="1" bestFit="1" customWidth="1"/>
    <col min="8707" max="8707" width="34" style="1" customWidth="1"/>
    <col min="8708" max="8708" width="30.1640625" style="1" customWidth="1"/>
    <col min="8709" max="8709" width="12.83203125" style="1" customWidth="1"/>
    <col min="8710" max="8710" width="13.83203125" style="1" customWidth="1"/>
    <col min="8711" max="8711" width="12.83203125" style="1" customWidth="1"/>
    <col min="8712" max="8712" width="13.83203125" style="1" customWidth="1"/>
    <col min="8713" max="8713" width="58.33203125" style="1" customWidth="1"/>
    <col min="8714" max="8714" width="9.1640625" style="1" customWidth="1"/>
    <col min="8715" max="8961" width="10.83203125" style="1"/>
    <col min="8962" max="8962" width="11.5" style="1" bestFit="1" customWidth="1"/>
    <col min="8963" max="8963" width="34" style="1" customWidth="1"/>
    <col min="8964" max="8964" width="30.1640625" style="1" customWidth="1"/>
    <col min="8965" max="8965" width="12.83203125" style="1" customWidth="1"/>
    <col min="8966" max="8966" width="13.83203125" style="1" customWidth="1"/>
    <col min="8967" max="8967" width="12.83203125" style="1" customWidth="1"/>
    <col min="8968" max="8968" width="13.83203125" style="1" customWidth="1"/>
    <col min="8969" max="8969" width="58.33203125" style="1" customWidth="1"/>
    <col min="8970" max="8970" width="9.1640625" style="1" customWidth="1"/>
    <col min="8971" max="9217" width="10.83203125" style="1"/>
    <col min="9218" max="9218" width="11.5" style="1" bestFit="1" customWidth="1"/>
    <col min="9219" max="9219" width="34" style="1" customWidth="1"/>
    <col min="9220" max="9220" width="30.1640625" style="1" customWidth="1"/>
    <col min="9221" max="9221" width="12.83203125" style="1" customWidth="1"/>
    <col min="9222" max="9222" width="13.83203125" style="1" customWidth="1"/>
    <col min="9223" max="9223" width="12.83203125" style="1" customWidth="1"/>
    <col min="9224" max="9224" width="13.83203125" style="1" customWidth="1"/>
    <col min="9225" max="9225" width="58.33203125" style="1" customWidth="1"/>
    <col min="9226" max="9226" width="9.1640625" style="1" customWidth="1"/>
    <col min="9227" max="9473" width="10.83203125" style="1"/>
    <col min="9474" max="9474" width="11.5" style="1" bestFit="1" customWidth="1"/>
    <col min="9475" max="9475" width="34" style="1" customWidth="1"/>
    <col min="9476" max="9476" width="30.1640625" style="1" customWidth="1"/>
    <col min="9477" max="9477" width="12.83203125" style="1" customWidth="1"/>
    <col min="9478" max="9478" width="13.83203125" style="1" customWidth="1"/>
    <col min="9479" max="9479" width="12.83203125" style="1" customWidth="1"/>
    <col min="9480" max="9480" width="13.83203125" style="1" customWidth="1"/>
    <col min="9481" max="9481" width="58.33203125" style="1" customWidth="1"/>
    <col min="9482" max="9482" width="9.1640625" style="1" customWidth="1"/>
    <col min="9483" max="9729" width="10.83203125" style="1"/>
    <col min="9730" max="9730" width="11.5" style="1" bestFit="1" customWidth="1"/>
    <col min="9731" max="9731" width="34" style="1" customWidth="1"/>
    <col min="9732" max="9732" width="30.1640625" style="1" customWidth="1"/>
    <col min="9733" max="9733" width="12.83203125" style="1" customWidth="1"/>
    <col min="9734" max="9734" width="13.83203125" style="1" customWidth="1"/>
    <col min="9735" max="9735" width="12.83203125" style="1" customWidth="1"/>
    <col min="9736" max="9736" width="13.83203125" style="1" customWidth="1"/>
    <col min="9737" max="9737" width="58.33203125" style="1" customWidth="1"/>
    <col min="9738" max="9738" width="9.1640625" style="1" customWidth="1"/>
    <col min="9739" max="9985" width="10.83203125" style="1"/>
    <col min="9986" max="9986" width="11.5" style="1" bestFit="1" customWidth="1"/>
    <col min="9987" max="9987" width="34" style="1" customWidth="1"/>
    <col min="9988" max="9988" width="30.1640625" style="1" customWidth="1"/>
    <col min="9989" max="9989" width="12.83203125" style="1" customWidth="1"/>
    <col min="9990" max="9990" width="13.83203125" style="1" customWidth="1"/>
    <col min="9991" max="9991" width="12.83203125" style="1" customWidth="1"/>
    <col min="9992" max="9992" width="13.83203125" style="1" customWidth="1"/>
    <col min="9993" max="9993" width="58.33203125" style="1" customWidth="1"/>
    <col min="9994" max="9994" width="9.1640625" style="1" customWidth="1"/>
    <col min="9995" max="10241" width="10.83203125" style="1"/>
    <col min="10242" max="10242" width="11.5" style="1" bestFit="1" customWidth="1"/>
    <col min="10243" max="10243" width="34" style="1" customWidth="1"/>
    <col min="10244" max="10244" width="30.1640625" style="1" customWidth="1"/>
    <col min="10245" max="10245" width="12.83203125" style="1" customWidth="1"/>
    <col min="10246" max="10246" width="13.83203125" style="1" customWidth="1"/>
    <col min="10247" max="10247" width="12.83203125" style="1" customWidth="1"/>
    <col min="10248" max="10248" width="13.83203125" style="1" customWidth="1"/>
    <col min="10249" max="10249" width="58.33203125" style="1" customWidth="1"/>
    <col min="10250" max="10250" width="9.1640625" style="1" customWidth="1"/>
    <col min="10251" max="10497" width="10.83203125" style="1"/>
    <col min="10498" max="10498" width="11.5" style="1" bestFit="1" customWidth="1"/>
    <col min="10499" max="10499" width="34" style="1" customWidth="1"/>
    <col min="10500" max="10500" width="30.1640625" style="1" customWidth="1"/>
    <col min="10501" max="10501" width="12.83203125" style="1" customWidth="1"/>
    <col min="10502" max="10502" width="13.83203125" style="1" customWidth="1"/>
    <col min="10503" max="10503" width="12.83203125" style="1" customWidth="1"/>
    <col min="10504" max="10504" width="13.83203125" style="1" customWidth="1"/>
    <col min="10505" max="10505" width="58.33203125" style="1" customWidth="1"/>
    <col min="10506" max="10506" width="9.1640625" style="1" customWidth="1"/>
    <col min="10507" max="10753" width="10.83203125" style="1"/>
    <col min="10754" max="10754" width="11.5" style="1" bestFit="1" customWidth="1"/>
    <col min="10755" max="10755" width="34" style="1" customWidth="1"/>
    <col min="10756" max="10756" width="30.1640625" style="1" customWidth="1"/>
    <col min="10757" max="10757" width="12.83203125" style="1" customWidth="1"/>
    <col min="10758" max="10758" width="13.83203125" style="1" customWidth="1"/>
    <col min="10759" max="10759" width="12.83203125" style="1" customWidth="1"/>
    <col min="10760" max="10760" width="13.83203125" style="1" customWidth="1"/>
    <col min="10761" max="10761" width="58.33203125" style="1" customWidth="1"/>
    <col min="10762" max="10762" width="9.1640625" style="1" customWidth="1"/>
    <col min="10763" max="11009" width="10.83203125" style="1"/>
    <col min="11010" max="11010" width="11.5" style="1" bestFit="1" customWidth="1"/>
    <col min="11011" max="11011" width="34" style="1" customWidth="1"/>
    <col min="11012" max="11012" width="30.1640625" style="1" customWidth="1"/>
    <col min="11013" max="11013" width="12.83203125" style="1" customWidth="1"/>
    <col min="11014" max="11014" width="13.83203125" style="1" customWidth="1"/>
    <col min="11015" max="11015" width="12.83203125" style="1" customWidth="1"/>
    <col min="11016" max="11016" width="13.83203125" style="1" customWidth="1"/>
    <col min="11017" max="11017" width="58.33203125" style="1" customWidth="1"/>
    <col min="11018" max="11018" width="9.1640625" style="1" customWidth="1"/>
    <col min="11019" max="11265" width="10.83203125" style="1"/>
    <col min="11266" max="11266" width="11.5" style="1" bestFit="1" customWidth="1"/>
    <col min="11267" max="11267" width="34" style="1" customWidth="1"/>
    <col min="11268" max="11268" width="30.1640625" style="1" customWidth="1"/>
    <col min="11269" max="11269" width="12.83203125" style="1" customWidth="1"/>
    <col min="11270" max="11270" width="13.83203125" style="1" customWidth="1"/>
    <col min="11271" max="11271" width="12.83203125" style="1" customWidth="1"/>
    <col min="11272" max="11272" width="13.83203125" style="1" customWidth="1"/>
    <col min="11273" max="11273" width="58.33203125" style="1" customWidth="1"/>
    <col min="11274" max="11274" width="9.1640625" style="1" customWidth="1"/>
    <col min="11275" max="11521" width="10.83203125" style="1"/>
    <col min="11522" max="11522" width="11.5" style="1" bestFit="1" customWidth="1"/>
    <col min="11523" max="11523" width="34" style="1" customWidth="1"/>
    <col min="11524" max="11524" width="30.1640625" style="1" customWidth="1"/>
    <col min="11525" max="11525" width="12.83203125" style="1" customWidth="1"/>
    <col min="11526" max="11526" width="13.83203125" style="1" customWidth="1"/>
    <col min="11527" max="11527" width="12.83203125" style="1" customWidth="1"/>
    <col min="11528" max="11528" width="13.83203125" style="1" customWidth="1"/>
    <col min="11529" max="11529" width="58.33203125" style="1" customWidth="1"/>
    <col min="11530" max="11530" width="9.1640625" style="1" customWidth="1"/>
    <col min="11531" max="11777" width="10.83203125" style="1"/>
    <col min="11778" max="11778" width="11.5" style="1" bestFit="1" customWidth="1"/>
    <col min="11779" max="11779" width="34" style="1" customWidth="1"/>
    <col min="11780" max="11780" width="30.1640625" style="1" customWidth="1"/>
    <col min="11781" max="11781" width="12.83203125" style="1" customWidth="1"/>
    <col min="11782" max="11782" width="13.83203125" style="1" customWidth="1"/>
    <col min="11783" max="11783" width="12.83203125" style="1" customWidth="1"/>
    <col min="11784" max="11784" width="13.83203125" style="1" customWidth="1"/>
    <col min="11785" max="11785" width="58.33203125" style="1" customWidth="1"/>
    <col min="11786" max="11786" width="9.1640625" style="1" customWidth="1"/>
    <col min="11787" max="12033" width="10.83203125" style="1"/>
    <col min="12034" max="12034" width="11.5" style="1" bestFit="1" customWidth="1"/>
    <col min="12035" max="12035" width="34" style="1" customWidth="1"/>
    <col min="12036" max="12036" width="30.1640625" style="1" customWidth="1"/>
    <col min="12037" max="12037" width="12.83203125" style="1" customWidth="1"/>
    <col min="12038" max="12038" width="13.83203125" style="1" customWidth="1"/>
    <col min="12039" max="12039" width="12.83203125" style="1" customWidth="1"/>
    <col min="12040" max="12040" width="13.83203125" style="1" customWidth="1"/>
    <col min="12041" max="12041" width="58.33203125" style="1" customWidth="1"/>
    <col min="12042" max="12042" width="9.1640625" style="1" customWidth="1"/>
    <col min="12043" max="12289" width="10.83203125" style="1"/>
    <col min="12290" max="12290" width="11.5" style="1" bestFit="1" customWidth="1"/>
    <col min="12291" max="12291" width="34" style="1" customWidth="1"/>
    <col min="12292" max="12292" width="30.1640625" style="1" customWidth="1"/>
    <col min="12293" max="12293" width="12.83203125" style="1" customWidth="1"/>
    <col min="12294" max="12294" width="13.83203125" style="1" customWidth="1"/>
    <col min="12295" max="12295" width="12.83203125" style="1" customWidth="1"/>
    <col min="12296" max="12296" width="13.83203125" style="1" customWidth="1"/>
    <col min="12297" max="12297" width="58.33203125" style="1" customWidth="1"/>
    <col min="12298" max="12298" width="9.1640625" style="1" customWidth="1"/>
    <col min="12299" max="12545" width="10.83203125" style="1"/>
    <col min="12546" max="12546" width="11.5" style="1" bestFit="1" customWidth="1"/>
    <col min="12547" max="12547" width="34" style="1" customWidth="1"/>
    <col min="12548" max="12548" width="30.1640625" style="1" customWidth="1"/>
    <col min="12549" max="12549" width="12.83203125" style="1" customWidth="1"/>
    <col min="12550" max="12550" width="13.83203125" style="1" customWidth="1"/>
    <col min="12551" max="12551" width="12.83203125" style="1" customWidth="1"/>
    <col min="12552" max="12552" width="13.83203125" style="1" customWidth="1"/>
    <col min="12553" max="12553" width="58.33203125" style="1" customWidth="1"/>
    <col min="12554" max="12554" width="9.1640625" style="1" customWidth="1"/>
    <col min="12555" max="12801" width="10.83203125" style="1"/>
    <col min="12802" max="12802" width="11.5" style="1" bestFit="1" customWidth="1"/>
    <col min="12803" max="12803" width="34" style="1" customWidth="1"/>
    <col min="12804" max="12804" width="30.1640625" style="1" customWidth="1"/>
    <col min="12805" max="12805" width="12.83203125" style="1" customWidth="1"/>
    <col min="12806" max="12806" width="13.83203125" style="1" customWidth="1"/>
    <col min="12807" max="12807" width="12.83203125" style="1" customWidth="1"/>
    <col min="12808" max="12808" width="13.83203125" style="1" customWidth="1"/>
    <col min="12809" max="12809" width="58.33203125" style="1" customWidth="1"/>
    <col min="12810" max="12810" width="9.1640625" style="1" customWidth="1"/>
    <col min="12811" max="13057" width="10.83203125" style="1"/>
    <col min="13058" max="13058" width="11.5" style="1" bestFit="1" customWidth="1"/>
    <col min="13059" max="13059" width="34" style="1" customWidth="1"/>
    <col min="13060" max="13060" width="30.1640625" style="1" customWidth="1"/>
    <col min="13061" max="13061" width="12.83203125" style="1" customWidth="1"/>
    <col min="13062" max="13062" width="13.83203125" style="1" customWidth="1"/>
    <col min="13063" max="13063" width="12.83203125" style="1" customWidth="1"/>
    <col min="13064" max="13064" width="13.83203125" style="1" customWidth="1"/>
    <col min="13065" max="13065" width="58.33203125" style="1" customWidth="1"/>
    <col min="13066" max="13066" width="9.1640625" style="1" customWidth="1"/>
    <col min="13067" max="13313" width="10.83203125" style="1"/>
    <col min="13314" max="13314" width="11.5" style="1" bestFit="1" customWidth="1"/>
    <col min="13315" max="13315" width="34" style="1" customWidth="1"/>
    <col min="13316" max="13316" width="30.1640625" style="1" customWidth="1"/>
    <col min="13317" max="13317" width="12.83203125" style="1" customWidth="1"/>
    <col min="13318" max="13318" width="13.83203125" style="1" customWidth="1"/>
    <col min="13319" max="13319" width="12.83203125" style="1" customWidth="1"/>
    <col min="13320" max="13320" width="13.83203125" style="1" customWidth="1"/>
    <col min="13321" max="13321" width="58.33203125" style="1" customWidth="1"/>
    <col min="13322" max="13322" width="9.1640625" style="1" customWidth="1"/>
    <col min="13323" max="13569" width="10.83203125" style="1"/>
    <col min="13570" max="13570" width="11.5" style="1" bestFit="1" customWidth="1"/>
    <col min="13571" max="13571" width="34" style="1" customWidth="1"/>
    <col min="13572" max="13572" width="30.1640625" style="1" customWidth="1"/>
    <col min="13573" max="13573" width="12.83203125" style="1" customWidth="1"/>
    <col min="13574" max="13574" width="13.83203125" style="1" customWidth="1"/>
    <col min="13575" max="13575" width="12.83203125" style="1" customWidth="1"/>
    <col min="13576" max="13576" width="13.83203125" style="1" customWidth="1"/>
    <col min="13577" max="13577" width="58.33203125" style="1" customWidth="1"/>
    <col min="13578" max="13578" width="9.1640625" style="1" customWidth="1"/>
    <col min="13579" max="13825" width="10.83203125" style="1"/>
    <col min="13826" max="13826" width="11.5" style="1" bestFit="1" customWidth="1"/>
    <col min="13827" max="13827" width="34" style="1" customWidth="1"/>
    <col min="13828" max="13828" width="30.1640625" style="1" customWidth="1"/>
    <col min="13829" max="13829" width="12.83203125" style="1" customWidth="1"/>
    <col min="13830" max="13830" width="13.83203125" style="1" customWidth="1"/>
    <col min="13831" max="13831" width="12.83203125" style="1" customWidth="1"/>
    <col min="13832" max="13832" width="13.83203125" style="1" customWidth="1"/>
    <col min="13833" max="13833" width="58.33203125" style="1" customWidth="1"/>
    <col min="13834" max="13834" width="9.1640625" style="1" customWidth="1"/>
    <col min="13835" max="14081" width="10.83203125" style="1"/>
    <col min="14082" max="14082" width="11.5" style="1" bestFit="1" customWidth="1"/>
    <col min="14083" max="14083" width="34" style="1" customWidth="1"/>
    <col min="14084" max="14084" width="30.1640625" style="1" customWidth="1"/>
    <col min="14085" max="14085" width="12.83203125" style="1" customWidth="1"/>
    <col min="14086" max="14086" width="13.83203125" style="1" customWidth="1"/>
    <col min="14087" max="14087" width="12.83203125" style="1" customWidth="1"/>
    <col min="14088" max="14088" width="13.83203125" style="1" customWidth="1"/>
    <col min="14089" max="14089" width="58.33203125" style="1" customWidth="1"/>
    <col min="14090" max="14090" width="9.1640625" style="1" customWidth="1"/>
    <col min="14091" max="14337" width="10.83203125" style="1"/>
    <col min="14338" max="14338" width="11.5" style="1" bestFit="1" customWidth="1"/>
    <col min="14339" max="14339" width="34" style="1" customWidth="1"/>
    <col min="14340" max="14340" width="30.1640625" style="1" customWidth="1"/>
    <col min="14341" max="14341" width="12.83203125" style="1" customWidth="1"/>
    <col min="14342" max="14342" width="13.83203125" style="1" customWidth="1"/>
    <col min="14343" max="14343" width="12.83203125" style="1" customWidth="1"/>
    <col min="14344" max="14344" width="13.83203125" style="1" customWidth="1"/>
    <col min="14345" max="14345" width="58.33203125" style="1" customWidth="1"/>
    <col min="14346" max="14346" width="9.1640625" style="1" customWidth="1"/>
    <col min="14347" max="14593" width="10.83203125" style="1"/>
    <col min="14594" max="14594" width="11.5" style="1" bestFit="1" customWidth="1"/>
    <col min="14595" max="14595" width="34" style="1" customWidth="1"/>
    <col min="14596" max="14596" width="30.1640625" style="1" customWidth="1"/>
    <col min="14597" max="14597" width="12.83203125" style="1" customWidth="1"/>
    <col min="14598" max="14598" width="13.83203125" style="1" customWidth="1"/>
    <col min="14599" max="14599" width="12.83203125" style="1" customWidth="1"/>
    <col min="14600" max="14600" width="13.83203125" style="1" customWidth="1"/>
    <col min="14601" max="14601" width="58.33203125" style="1" customWidth="1"/>
    <col min="14602" max="14602" width="9.1640625" style="1" customWidth="1"/>
    <col min="14603" max="14849" width="10.83203125" style="1"/>
    <col min="14850" max="14850" width="11.5" style="1" bestFit="1" customWidth="1"/>
    <col min="14851" max="14851" width="34" style="1" customWidth="1"/>
    <col min="14852" max="14852" width="30.1640625" style="1" customWidth="1"/>
    <col min="14853" max="14853" width="12.83203125" style="1" customWidth="1"/>
    <col min="14854" max="14854" width="13.83203125" style="1" customWidth="1"/>
    <col min="14855" max="14855" width="12.83203125" style="1" customWidth="1"/>
    <col min="14856" max="14856" width="13.83203125" style="1" customWidth="1"/>
    <col min="14857" max="14857" width="58.33203125" style="1" customWidth="1"/>
    <col min="14858" max="14858" width="9.1640625" style="1" customWidth="1"/>
    <col min="14859" max="15105" width="10.83203125" style="1"/>
    <col min="15106" max="15106" width="11.5" style="1" bestFit="1" customWidth="1"/>
    <col min="15107" max="15107" width="34" style="1" customWidth="1"/>
    <col min="15108" max="15108" width="30.1640625" style="1" customWidth="1"/>
    <col min="15109" max="15109" width="12.83203125" style="1" customWidth="1"/>
    <col min="15110" max="15110" width="13.83203125" style="1" customWidth="1"/>
    <col min="15111" max="15111" width="12.83203125" style="1" customWidth="1"/>
    <col min="15112" max="15112" width="13.83203125" style="1" customWidth="1"/>
    <col min="15113" max="15113" width="58.33203125" style="1" customWidth="1"/>
    <col min="15114" max="15114" width="9.1640625" style="1" customWidth="1"/>
    <col min="15115" max="15361" width="10.83203125" style="1"/>
    <col min="15362" max="15362" width="11.5" style="1" bestFit="1" customWidth="1"/>
    <col min="15363" max="15363" width="34" style="1" customWidth="1"/>
    <col min="15364" max="15364" width="30.1640625" style="1" customWidth="1"/>
    <col min="15365" max="15365" width="12.83203125" style="1" customWidth="1"/>
    <col min="15366" max="15366" width="13.83203125" style="1" customWidth="1"/>
    <col min="15367" max="15367" width="12.83203125" style="1" customWidth="1"/>
    <col min="15368" max="15368" width="13.83203125" style="1" customWidth="1"/>
    <col min="15369" max="15369" width="58.33203125" style="1" customWidth="1"/>
    <col min="15370" max="15370" width="9.1640625" style="1" customWidth="1"/>
    <col min="15371" max="15617" width="10.83203125" style="1"/>
    <col min="15618" max="15618" width="11.5" style="1" bestFit="1" customWidth="1"/>
    <col min="15619" max="15619" width="34" style="1" customWidth="1"/>
    <col min="15620" max="15620" width="30.1640625" style="1" customWidth="1"/>
    <col min="15621" max="15621" width="12.83203125" style="1" customWidth="1"/>
    <col min="15622" max="15622" width="13.83203125" style="1" customWidth="1"/>
    <col min="15623" max="15623" width="12.83203125" style="1" customWidth="1"/>
    <col min="15624" max="15624" width="13.83203125" style="1" customWidth="1"/>
    <col min="15625" max="15625" width="58.33203125" style="1" customWidth="1"/>
    <col min="15626" max="15626" width="9.1640625" style="1" customWidth="1"/>
    <col min="15627" max="15873" width="10.83203125" style="1"/>
    <col min="15874" max="15874" width="11.5" style="1" bestFit="1" customWidth="1"/>
    <col min="15875" max="15875" width="34" style="1" customWidth="1"/>
    <col min="15876" max="15876" width="30.1640625" style="1" customWidth="1"/>
    <col min="15877" max="15877" width="12.83203125" style="1" customWidth="1"/>
    <col min="15878" max="15878" width="13.83203125" style="1" customWidth="1"/>
    <col min="15879" max="15879" width="12.83203125" style="1" customWidth="1"/>
    <col min="15880" max="15880" width="13.83203125" style="1" customWidth="1"/>
    <col min="15881" max="15881" width="58.33203125" style="1" customWidth="1"/>
    <col min="15882" max="15882" width="9.1640625" style="1" customWidth="1"/>
    <col min="15883" max="16129" width="10.83203125" style="1"/>
    <col min="16130" max="16130" width="11.5" style="1" bestFit="1" customWidth="1"/>
    <col min="16131" max="16131" width="34" style="1" customWidth="1"/>
    <col min="16132" max="16132" width="30.1640625" style="1" customWidth="1"/>
    <col min="16133" max="16133" width="12.83203125" style="1" customWidth="1"/>
    <col min="16134" max="16134" width="13.83203125" style="1" customWidth="1"/>
    <col min="16135" max="16135" width="12.83203125" style="1" customWidth="1"/>
    <col min="16136" max="16136" width="13.83203125" style="1" customWidth="1"/>
    <col min="16137" max="16137" width="58.33203125" style="1" customWidth="1"/>
    <col min="16138" max="16138" width="9.1640625" style="1" customWidth="1"/>
    <col min="16139" max="16384" width="10.83203125" style="1"/>
  </cols>
  <sheetData>
    <row r="1" spans="1:9" ht="31" customHeight="1" thickBot="1">
      <c r="A1" s="418" t="s">
        <v>0</v>
      </c>
      <c r="B1" s="418"/>
      <c r="C1" s="418"/>
      <c r="D1" s="418"/>
      <c r="E1" s="418"/>
      <c r="F1" s="418"/>
      <c r="G1" s="418"/>
      <c r="H1" s="418"/>
      <c r="I1" s="418"/>
    </row>
    <row r="2" spans="1:9" ht="16" thickBot="1">
      <c r="A2" s="60"/>
      <c r="B2" s="60"/>
      <c r="C2" s="60"/>
      <c r="D2" s="60"/>
      <c r="E2" s="60"/>
      <c r="F2" s="60"/>
      <c r="G2" s="60"/>
      <c r="H2" s="60"/>
      <c r="I2" s="60"/>
    </row>
    <row r="3" spans="1:9">
      <c r="A3" s="419" t="s">
        <v>1</v>
      </c>
      <c r="B3" s="421" t="s">
        <v>2</v>
      </c>
      <c r="C3" s="421" t="s">
        <v>3</v>
      </c>
      <c r="D3" s="421" t="s">
        <v>0</v>
      </c>
      <c r="E3" s="421" t="s">
        <v>4</v>
      </c>
      <c r="F3" s="421" t="s">
        <v>5</v>
      </c>
      <c r="G3" s="421" t="s">
        <v>6</v>
      </c>
      <c r="H3" s="421" t="s">
        <v>7</v>
      </c>
      <c r="I3" s="421" t="s">
        <v>8</v>
      </c>
    </row>
    <row r="4" spans="1:9" ht="14" thickBot="1">
      <c r="A4" s="420"/>
      <c r="B4" s="422"/>
      <c r="C4" s="422"/>
      <c r="D4" s="422"/>
      <c r="E4" s="423"/>
      <c r="F4" s="423"/>
      <c r="G4" s="423"/>
      <c r="H4" s="422"/>
      <c r="I4" s="422"/>
    </row>
    <row r="5" spans="1:9" s="3" customFormat="1" ht="14">
      <c r="A5" s="410" t="s">
        <v>9</v>
      </c>
      <c r="B5" s="411"/>
      <c r="C5" s="411"/>
      <c r="D5" s="411"/>
      <c r="E5" s="411"/>
      <c r="F5" s="411"/>
      <c r="G5" s="411"/>
      <c r="H5" s="411"/>
      <c r="I5" s="412"/>
    </row>
    <row r="6" spans="1:9" s="2" customFormat="1" ht="15">
      <c r="A6" s="235"/>
      <c r="B6" s="235"/>
      <c r="C6" s="235"/>
      <c r="D6" s="235"/>
      <c r="E6" s="64"/>
      <c r="F6" s="236"/>
      <c r="G6" s="236"/>
      <c r="H6" s="236"/>
      <c r="I6" s="235"/>
    </row>
    <row r="7" spans="1:9" s="2" customFormat="1" ht="15">
      <c r="A7" s="310" t="s">
        <v>84</v>
      </c>
      <c r="B7" s="310" t="s">
        <v>88</v>
      </c>
      <c r="C7" s="310" t="s">
        <v>85</v>
      </c>
      <c r="D7" s="310" t="s">
        <v>86</v>
      </c>
      <c r="E7" s="115" t="s">
        <v>87</v>
      </c>
      <c r="F7" s="311">
        <v>2105.4</v>
      </c>
      <c r="G7" s="311">
        <v>0</v>
      </c>
      <c r="H7" s="311">
        <f>F7+G7</f>
        <v>2105.4</v>
      </c>
      <c r="I7" s="310" t="s">
        <v>210</v>
      </c>
    </row>
    <row r="8" spans="1:9" s="55" customFormat="1" ht="15">
      <c r="A8" s="218" t="s">
        <v>84</v>
      </c>
      <c r="B8" s="218" t="s">
        <v>89</v>
      </c>
      <c r="C8" s="218" t="s">
        <v>77</v>
      </c>
      <c r="D8" s="218" t="s">
        <v>86</v>
      </c>
      <c r="E8" s="312" t="s">
        <v>87</v>
      </c>
      <c r="F8" s="114">
        <v>2015.2</v>
      </c>
      <c r="G8" s="114">
        <v>0</v>
      </c>
      <c r="H8" s="311">
        <f>F8+G8</f>
        <v>2015.2</v>
      </c>
      <c r="I8" s="313" t="s">
        <v>210</v>
      </c>
    </row>
    <row r="9" spans="1:9" s="2" customFormat="1" ht="15">
      <c r="A9" s="310" t="s">
        <v>99</v>
      </c>
      <c r="B9" s="310" t="s">
        <v>100</v>
      </c>
      <c r="C9" s="310" t="s">
        <v>97</v>
      </c>
      <c r="D9" s="310" t="s">
        <v>101</v>
      </c>
      <c r="E9" s="115" t="s">
        <v>102</v>
      </c>
      <c r="F9" s="311">
        <v>18248.93</v>
      </c>
      <c r="G9" s="311">
        <v>0</v>
      </c>
      <c r="H9" s="311">
        <f>SUM(F9:G9)</f>
        <v>18248.93</v>
      </c>
      <c r="I9" s="310" t="s">
        <v>246</v>
      </c>
    </row>
    <row r="10" spans="1:9" s="2" customFormat="1" ht="15">
      <c r="A10" s="310" t="s">
        <v>103</v>
      </c>
      <c r="B10" s="310" t="s">
        <v>104</v>
      </c>
      <c r="C10" s="310" t="s">
        <v>105</v>
      </c>
      <c r="D10" s="310" t="s">
        <v>86</v>
      </c>
      <c r="E10" s="115" t="s">
        <v>83</v>
      </c>
      <c r="F10" s="311">
        <v>1914.6</v>
      </c>
      <c r="G10" s="311">
        <v>0</v>
      </c>
      <c r="H10" s="311">
        <f>SUM(F10:G10)</f>
        <v>1914.6</v>
      </c>
      <c r="I10" s="310" t="s">
        <v>245</v>
      </c>
    </row>
    <row r="11" spans="1:9" s="2" customFormat="1" ht="15">
      <c r="A11" s="310" t="s">
        <v>123</v>
      </c>
      <c r="B11" s="310" t="s">
        <v>152</v>
      </c>
      <c r="C11" s="310" t="s">
        <v>121</v>
      </c>
      <c r="D11" s="310" t="s">
        <v>151</v>
      </c>
      <c r="E11" s="115" t="s">
        <v>126</v>
      </c>
      <c r="F11" s="311">
        <v>15469.7</v>
      </c>
      <c r="G11" s="311">
        <f>F11*20%</f>
        <v>3093.9400000000005</v>
      </c>
      <c r="H11" s="311">
        <f>SUM(F11:G11)</f>
        <v>18563.64</v>
      </c>
      <c r="I11" s="310" t="s">
        <v>297</v>
      </c>
    </row>
    <row r="12" spans="1:9" s="2" customFormat="1" ht="15">
      <c r="A12" s="310" t="s">
        <v>123</v>
      </c>
      <c r="B12" s="310" t="s">
        <v>154</v>
      </c>
      <c r="C12" s="310" t="s">
        <v>176</v>
      </c>
      <c r="D12" s="310" t="s">
        <v>153</v>
      </c>
      <c r="E12" s="115" t="s">
        <v>115</v>
      </c>
      <c r="F12" s="311">
        <v>1107.7</v>
      </c>
      <c r="G12" s="311">
        <f>F12*20%</f>
        <v>221.54000000000002</v>
      </c>
      <c r="H12" s="311">
        <f>SUM(F12:G12)</f>
        <v>1329.24</v>
      </c>
      <c r="I12" s="310" t="s">
        <v>307</v>
      </c>
    </row>
    <row r="13" spans="1:9" s="2" customFormat="1" ht="15">
      <c r="A13" s="310" t="s">
        <v>123</v>
      </c>
      <c r="B13" s="310" t="s">
        <v>155</v>
      </c>
      <c r="C13" s="310" t="s">
        <v>157</v>
      </c>
      <c r="D13" s="310" t="s">
        <v>156</v>
      </c>
      <c r="E13" s="115" t="s">
        <v>107</v>
      </c>
      <c r="F13" s="311">
        <v>7268.5</v>
      </c>
      <c r="G13" s="311">
        <f>F13*0.2</f>
        <v>1453.7</v>
      </c>
      <c r="H13" s="311">
        <f>F13+G13</f>
        <v>8722.2000000000007</v>
      </c>
      <c r="I13" s="310" t="s">
        <v>307</v>
      </c>
    </row>
    <row r="14" spans="1:9" s="2" customFormat="1" ht="15">
      <c r="A14" s="310" t="s">
        <v>123</v>
      </c>
      <c r="B14" s="310" t="s">
        <v>158</v>
      </c>
      <c r="C14" s="310" t="s">
        <v>159</v>
      </c>
      <c r="D14" s="310" t="s">
        <v>160</v>
      </c>
      <c r="E14" s="115" t="s">
        <v>115</v>
      </c>
      <c r="F14" s="311">
        <v>9657.68</v>
      </c>
      <c r="G14" s="311">
        <f>F14*0.2</f>
        <v>1931.5360000000001</v>
      </c>
      <c r="H14" s="311">
        <f>F14+G14</f>
        <v>11589.216</v>
      </c>
      <c r="I14" s="310" t="s">
        <v>247</v>
      </c>
    </row>
    <row r="15" spans="1:9" s="2" customFormat="1" ht="15">
      <c r="A15" s="310" t="s">
        <v>123</v>
      </c>
      <c r="B15" s="310" t="s">
        <v>161</v>
      </c>
      <c r="C15" s="310" t="s">
        <v>164</v>
      </c>
      <c r="D15" s="310" t="s">
        <v>162</v>
      </c>
      <c r="E15" s="115" t="s">
        <v>107</v>
      </c>
      <c r="F15" s="311">
        <v>16359.18</v>
      </c>
      <c r="G15" s="311">
        <f>F15*0.2</f>
        <v>3271.8360000000002</v>
      </c>
      <c r="H15" s="311">
        <f>F15+G15</f>
        <v>19631.016</v>
      </c>
      <c r="I15" s="310" t="s">
        <v>342</v>
      </c>
    </row>
    <row r="16" spans="1:9" s="2" customFormat="1" ht="15">
      <c r="A16" s="350" t="s">
        <v>123</v>
      </c>
      <c r="B16" s="350" t="s">
        <v>163</v>
      </c>
      <c r="C16" s="350" t="s">
        <v>138</v>
      </c>
      <c r="D16" s="350" t="s">
        <v>86</v>
      </c>
      <c r="E16" s="347" t="s">
        <v>165</v>
      </c>
      <c r="F16" s="374">
        <v>1962.4</v>
      </c>
      <c r="G16" s="311">
        <v>0</v>
      </c>
      <c r="H16" s="311">
        <f>F16+G16</f>
        <v>1962.4</v>
      </c>
      <c r="I16" s="350" t="s">
        <v>247</v>
      </c>
    </row>
    <row r="17" spans="1:9" s="2" customFormat="1" ht="15">
      <c r="A17" s="350" t="s">
        <v>123</v>
      </c>
      <c r="B17" s="350" t="s">
        <v>166</v>
      </c>
      <c r="C17" s="350" t="s">
        <v>170</v>
      </c>
      <c r="D17" s="350" t="s">
        <v>171</v>
      </c>
      <c r="E17" s="347" t="s">
        <v>172</v>
      </c>
      <c r="F17" s="374">
        <v>4836.45</v>
      </c>
      <c r="G17" s="311">
        <f>F17*0.2</f>
        <v>967.29</v>
      </c>
      <c r="H17" s="311">
        <f t="shared" ref="H17:H18" si="0">F17+G17</f>
        <v>5803.74</v>
      </c>
      <c r="I17" s="350" t="s">
        <v>438</v>
      </c>
    </row>
    <row r="18" spans="1:9" s="2" customFormat="1" ht="15">
      <c r="A18" s="350" t="s">
        <v>167</v>
      </c>
      <c r="B18" s="350" t="s">
        <v>168</v>
      </c>
      <c r="C18" s="350" t="s">
        <v>169</v>
      </c>
      <c r="D18" s="350" t="s">
        <v>171</v>
      </c>
      <c r="E18" s="347" t="s">
        <v>172</v>
      </c>
      <c r="F18" s="374">
        <v>1076.26</v>
      </c>
      <c r="G18" s="311">
        <f>F18*0.2</f>
        <v>215.25200000000001</v>
      </c>
      <c r="H18" s="311">
        <f t="shared" si="0"/>
        <v>1291.5119999999999</v>
      </c>
      <c r="I18" s="350" t="s">
        <v>438</v>
      </c>
    </row>
    <row r="19" spans="1:9" s="2" customFormat="1" ht="15">
      <c r="A19" s="350" t="s">
        <v>123</v>
      </c>
      <c r="B19" s="350" t="s">
        <v>173</v>
      </c>
      <c r="C19" s="350" t="s">
        <v>174</v>
      </c>
      <c r="D19" s="350" t="s">
        <v>106</v>
      </c>
      <c r="E19" s="347" t="s">
        <v>175</v>
      </c>
      <c r="F19" s="374">
        <v>725</v>
      </c>
      <c r="G19" s="311">
        <f>F19*0.2</f>
        <v>145</v>
      </c>
      <c r="H19" s="311">
        <f>F19+G19</f>
        <v>870</v>
      </c>
      <c r="I19" s="350" t="s">
        <v>376</v>
      </c>
    </row>
    <row r="20" spans="1:9" s="2" customFormat="1" ht="15">
      <c r="A20" s="237" t="s">
        <v>123</v>
      </c>
      <c r="B20" s="237" t="s">
        <v>177</v>
      </c>
      <c r="C20" s="237" t="s">
        <v>176</v>
      </c>
      <c r="D20" s="237" t="s">
        <v>178</v>
      </c>
      <c r="E20" s="65" t="s">
        <v>175</v>
      </c>
      <c r="F20" s="238">
        <v>620</v>
      </c>
      <c r="G20" s="236">
        <f>F20*20%</f>
        <v>124</v>
      </c>
      <c r="H20" s="236">
        <f>SUM(F20:G20)</f>
        <v>744</v>
      </c>
      <c r="I20" s="237"/>
    </row>
    <row r="21" spans="1:9" s="2" customFormat="1" ht="15">
      <c r="A21" s="350" t="s">
        <v>123</v>
      </c>
      <c r="B21" s="350" t="s">
        <v>179</v>
      </c>
      <c r="C21" s="350" t="s">
        <v>174</v>
      </c>
      <c r="D21" s="350" t="s">
        <v>185</v>
      </c>
      <c r="E21" s="347" t="s">
        <v>175</v>
      </c>
      <c r="F21" s="374">
        <v>700</v>
      </c>
      <c r="G21" s="311">
        <f>F21*20%</f>
        <v>140</v>
      </c>
      <c r="H21" s="311">
        <f>SUM(F21:G21)</f>
        <v>840</v>
      </c>
      <c r="I21" s="350" t="s">
        <v>506</v>
      </c>
    </row>
    <row r="22" spans="1:9" s="55" customFormat="1" ht="15" customHeight="1">
      <c r="A22" s="367" t="s">
        <v>123</v>
      </c>
      <c r="B22" s="367" t="s">
        <v>180</v>
      </c>
      <c r="C22" s="368" t="s">
        <v>182</v>
      </c>
      <c r="D22" s="367" t="s">
        <v>181</v>
      </c>
      <c r="E22" s="369"/>
      <c r="F22" s="370"/>
      <c r="G22" s="370"/>
      <c r="H22" s="371"/>
      <c r="I22" s="372"/>
    </row>
    <row r="23" spans="1:9" s="2" customFormat="1" ht="15">
      <c r="A23" s="237"/>
      <c r="B23" s="237"/>
      <c r="C23" s="237"/>
      <c r="D23" s="237"/>
      <c r="E23" s="65"/>
      <c r="F23" s="238"/>
      <c r="G23" s="72"/>
      <c r="H23" s="82"/>
      <c r="I23" s="237"/>
    </row>
    <row r="24" spans="1:9" s="2" customFormat="1" ht="16" customHeight="1">
      <c r="A24" s="407" t="s">
        <v>10</v>
      </c>
      <c r="B24" s="408"/>
      <c r="C24" s="408"/>
      <c r="D24" s="408"/>
      <c r="E24" s="409"/>
      <c r="F24" s="177">
        <f>SUM(F6:F23)</f>
        <v>84066.999999999985</v>
      </c>
      <c r="G24" s="177">
        <f>SUM(G6:G23)</f>
        <v>11564.094000000001</v>
      </c>
      <c r="H24" s="177">
        <f>SUM(H6:H23)</f>
        <v>95631.093999999997</v>
      </c>
      <c r="I24" s="176"/>
    </row>
    <row r="25" spans="1:9" s="3" customFormat="1" ht="14">
      <c r="A25" s="410" t="s">
        <v>11</v>
      </c>
      <c r="B25" s="411"/>
      <c r="C25" s="411"/>
      <c r="D25" s="411"/>
      <c r="E25" s="411"/>
      <c r="F25" s="411"/>
      <c r="G25" s="411"/>
      <c r="H25" s="411"/>
      <c r="I25" s="412"/>
    </row>
    <row r="26" spans="1:9" s="2" customFormat="1" ht="15">
      <c r="A26" s="235"/>
      <c r="B26" s="235"/>
      <c r="C26" s="235"/>
      <c r="D26" s="235"/>
      <c r="E26" s="64"/>
      <c r="F26" s="236"/>
      <c r="G26" s="236"/>
      <c r="H26" s="236"/>
      <c r="I26" s="235"/>
    </row>
    <row r="27" spans="1:9" s="58" customFormat="1" ht="15">
      <c r="A27" s="310" t="s">
        <v>186</v>
      </c>
      <c r="B27" s="310" t="s">
        <v>188</v>
      </c>
      <c r="C27" s="310" t="s">
        <v>189</v>
      </c>
      <c r="D27" s="310" t="s">
        <v>187</v>
      </c>
      <c r="E27" s="115" t="s">
        <v>79</v>
      </c>
      <c r="F27" s="311">
        <v>4571.5</v>
      </c>
      <c r="G27" s="311">
        <v>0</v>
      </c>
      <c r="H27" s="311">
        <f>F27+G27</f>
        <v>4571.5</v>
      </c>
      <c r="I27" s="310" t="s">
        <v>211</v>
      </c>
    </row>
    <row r="28" spans="1:9" s="2" customFormat="1" ht="15">
      <c r="A28" s="310" t="s">
        <v>192</v>
      </c>
      <c r="B28" s="310" t="s">
        <v>194</v>
      </c>
      <c r="C28" s="310" t="s">
        <v>191</v>
      </c>
      <c r="D28" s="310" t="s">
        <v>86</v>
      </c>
      <c r="E28" s="115" t="s">
        <v>198</v>
      </c>
      <c r="F28" s="311">
        <v>2538.1999999999998</v>
      </c>
      <c r="G28" s="311">
        <v>0</v>
      </c>
      <c r="H28" s="311">
        <v>2538.1999999999998</v>
      </c>
      <c r="I28" s="310" t="s">
        <v>307</v>
      </c>
    </row>
    <row r="29" spans="1:9" s="2" customFormat="1" ht="15">
      <c r="A29" s="310" t="s">
        <v>192</v>
      </c>
      <c r="B29" s="310" t="s">
        <v>195</v>
      </c>
      <c r="C29" s="310" t="s">
        <v>196</v>
      </c>
      <c r="D29" s="310" t="s">
        <v>197</v>
      </c>
      <c r="E29" s="115" t="s">
        <v>199</v>
      </c>
      <c r="F29" s="311">
        <v>3703.83</v>
      </c>
      <c r="G29" s="311">
        <f>F29*20%</f>
        <v>740.76600000000008</v>
      </c>
      <c r="H29" s="311">
        <f>SUM(F29:G29)</f>
        <v>4444.5959999999995</v>
      </c>
      <c r="I29" s="385" t="s">
        <v>507</v>
      </c>
    </row>
    <row r="30" spans="1:9" s="2" customFormat="1" ht="15">
      <c r="A30" s="310" t="s">
        <v>200</v>
      </c>
      <c r="B30" s="310" t="s">
        <v>201</v>
      </c>
      <c r="C30" s="310" t="s">
        <v>202</v>
      </c>
      <c r="D30" s="310" t="s">
        <v>86</v>
      </c>
      <c r="E30" s="115" t="s">
        <v>203</v>
      </c>
      <c r="F30" s="311">
        <v>2003.4</v>
      </c>
      <c r="G30" s="311">
        <v>0</v>
      </c>
      <c r="H30" s="311">
        <f>SUM(F30:G30)</f>
        <v>2003.4</v>
      </c>
      <c r="I30" s="310" t="s">
        <v>327</v>
      </c>
    </row>
    <row r="31" spans="1:9" s="2" customFormat="1" ht="15">
      <c r="A31" s="310" t="s">
        <v>214</v>
      </c>
      <c r="B31" s="310" t="s">
        <v>212</v>
      </c>
      <c r="C31" s="310" t="s">
        <v>213</v>
      </c>
      <c r="D31" s="310" t="s">
        <v>86</v>
      </c>
      <c r="E31" s="115" t="s">
        <v>343</v>
      </c>
      <c r="F31" s="311">
        <v>1872.6</v>
      </c>
      <c r="G31" s="311">
        <v>0</v>
      </c>
      <c r="H31" s="311">
        <v>1872.6</v>
      </c>
      <c r="I31" s="310" t="s">
        <v>344</v>
      </c>
    </row>
    <row r="32" spans="1:9" s="2" customFormat="1" ht="15">
      <c r="A32" s="310" t="s">
        <v>214</v>
      </c>
      <c r="B32" s="310" t="s">
        <v>215</v>
      </c>
      <c r="C32" s="310" t="s">
        <v>216</v>
      </c>
      <c r="D32" s="310" t="s">
        <v>197</v>
      </c>
      <c r="E32" s="115" t="s">
        <v>199</v>
      </c>
      <c r="F32" s="311">
        <v>283.98</v>
      </c>
      <c r="G32" s="311">
        <f>F32*20%</f>
        <v>56.796000000000006</v>
      </c>
      <c r="H32" s="311">
        <f>SUM(F32:G32)</f>
        <v>340.77600000000001</v>
      </c>
      <c r="I32" s="310" t="s">
        <v>508</v>
      </c>
    </row>
    <row r="33" spans="1:9" s="2" customFormat="1" ht="15">
      <c r="A33" s="310" t="s">
        <v>220</v>
      </c>
      <c r="B33" s="310" t="s">
        <v>221</v>
      </c>
      <c r="C33" s="310" t="s">
        <v>222</v>
      </c>
      <c r="D33" s="310" t="s">
        <v>86</v>
      </c>
      <c r="E33" s="115" t="s">
        <v>223</v>
      </c>
      <c r="F33" s="311">
        <v>3029.9</v>
      </c>
      <c r="G33" s="311">
        <f>0</f>
        <v>0</v>
      </c>
      <c r="H33" s="311">
        <f>F33</f>
        <v>3029.9</v>
      </c>
      <c r="I33" s="310" t="s">
        <v>342</v>
      </c>
    </row>
    <row r="34" spans="1:9" s="2" customFormat="1" ht="15">
      <c r="A34" s="310" t="s">
        <v>220</v>
      </c>
      <c r="B34" s="310" t="s">
        <v>224</v>
      </c>
      <c r="C34" s="310" t="s">
        <v>225</v>
      </c>
      <c r="D34" s="310" t="s">
        <v>151</v>
      </c>
      <c r="E34" s="115" t="s">
        <v>226</v>
      </c>
      <c r="F34" s="311">
        <v>17207.099999999999</v>
      </c>
      <c r="G34" s="311">
        <f>F34*20%</f>
        <v>3441.42</v>
      </c>
      <c r="H34" s="311">
        <f t="shared" ref="H34:H39" si="1">SUM(F34:G34)</f>
        <v>20648.519999999997</v>
      </c>
      <c r="I34" s="310" t="s">
        <v>376</v>
      </c>
    </row>
    <row r="35" spans="1:9" s="2" customFormat="1" ht="15">
      <c r="A35" s="310" t="s">
        <v>83</v>
      </c>
      <c r="B35" s="310" t="s">
        <v>227</v>
      </c>
      <c r="C35" s="310" t="s">
        <v>228</v>
      </c>
      <c r="D35" s="310" t="s">
        <v>151</v>
      </c>
      <c r="E35" s="115" t="s">
        <v>240</v>
      </c>
      <c r="F35" s="311">
        <v>16835.849999999999</v>
      </c>
      <c r="G35" s="311">
        <f>F35*20%</f>
        <v>3367.17</v>
      </c>
      <c r="H35" s="311">
        <f t="shared" si="1"/>
        <v>20203.019999999997</v>
      </c>
      <c r="I35" s="310" t="s">
        <v>377</v>
      </c>
    </row>
    <row r="36" spans="1:9" s="58" customFormat="1" ht="30">
      <c r="A36" s="379" t="s">
        <v>83</v>
      </c>
      <c r="B36" s="379" t="s">
        <v>232</v>
      </c>
      <c r="C36" s="386" t="s">
        <v>233</v>
      </c>
      <c r="D36" s="379" t="s">
        <v>197</v>
      </c>
      <c r="E36" s="380" t="s">
        <v>199</v>
      </c>
      <c r="F36" s="387">
        <v>-701.61</v>
      </c>
      <c r="G36" s="387">
        <f>F36*20%</f>
        <v>-140.322</v>
      </c>
      <c r="H36" s="387">
        <f t="shared" si="1"/>
        <v>-841.93200000000002</v>
      </c>
      <c r="I36" s="378" t="s">
        <v>509</v>
      </c>
    </row>
    <row r="37" spans="1:9" s="2" customFormat="1" ht="15">
      <c r="A37" s="310" t="s">
        <v>83</v>
      </c>
      <c r="B37" s="310" t="s">
        <v>238</v>
      </c>
      <c r="C37" s="310" t="s">
        <v>236</v>
      </c>
      <c r="D37" s="310" t="s">
        <v>234</v>
      </c>
      <c r="E37" s="115" t="s">
        <v>240</v>
      </c>
      <c r="F37" s="311">
        <v>805.08</v>
      </c>
      <c r="G37" s="311">
        <f>F37*20%</f>
        <v>161.01600000000002</v>
      </c>
      <c r="H37" s="311">
        <f t="shared" si="1"/>
        <v>966.096</v>
      </c>
      <c r="I37" s="310" t="s">
        <v>439</v>
      </c>
    </row>
    <row r="38" spans="1:9" s="2" customFormat="1" ht="15">
      <c r="A38" s="310" t="s">
        <v>83</v>
      </c>
      <c r="B38" s="310" t="s">
        <v>239</v>
      </c>
      <c r="C38" s="310" t="s">
        <v>237</v>
      </c>
      <c r="D38" s="310" t="s">
        <v>235</v>
      </c>
      <c r="E38" s="115" t="s">
        <v>240</v>
      </c>
      <c r="F38" s="311">
        <v>567.96</v>
      </c>
      <c r="G38" s="311">
        <f>F38*20%</f>
        <v>113.59200000000001</v>
      </c>
      <c r="H38" s="311">
        <f t="shared" si="1"/>
        <v>681.55200000000002</v>
      </c>
      <c r="I38" s="310" t="s">
        <v>439</v>
      </c>
    </row>
    <row r="39" spans="1:9" s="2" customFormat="1" ht="15">
      <c r="A39" s="310" t="s">
        <v>242</v>
      </c>
      <c r="B39" s="310" t="s">
        <v>243</v>
      </c>
      <c r="C39" s="310" t="s">
        <v>244</v>
      </c>
      <c r="D39" s="310" t="s">
        <v>187</v>
      </c>
      <c r="E39" s="115" t="s">
        <v>139</v>
      </c>
      <c r="F39" s="311">
        <v>5202.62</v>
      </c>
      <c r="G39" s="311">
        <v>0</v>
      </c>
      <c r="H39" s="311">
        <f t="shared" si="1"/>
        <v>5202.62</v>
      </c>
      <c r="I39" s="310" t="s">
        <v>307</v>
      </c>
    </row>
    <row r="40" spans="1:9" s="2" customFormat="1" ht="15">
      <c r="A40" s="310" t="s">
        <v>79</v>
      </c>
      <c r="B40" s="310" t="s">
        <v>255</v>
      </c>
      <c r="C40" s="310" t="s">
        <v>283</v>
      </c>
      <c r="D40" s="310" t="s">
        <v>156</v>
      </c>
      <c r="E40" s="115" t="s">
        <v>206</v>
      </c>
      <c r="F40" s="311">
        <v>4066.75</v>
      </c>
      <c r="G40" s="311">
        <f t="shared" ref="G40:G45" si="2">F40*0.2</f>
        <v>813.35</v>
      </c>
      <c r="H40" s="311">
        <f>F40+G40</f>
        <v>4880.1000000000004</v>
      </c>
      <c r="I40" s="310" t="s">
        <v>470</v>
      </c>
    </row>
    <row r="41" spans="1:9" s="58" customFormat="1" ht="15">
      <c r="A41" s="310" t="s">
        <v>79</v>
      </c>
      <c r="B41" s="310" t="s">
        <v>269</v>
      </c>
      <c r="C41" s="310" t="s">
        <v>260</v>
      </c>
      <c r="D41" s="310" t="s">
        <v>256</v>
      </c>
      <c r="E41" s="115" t="s">
        <v>206</v>
      </c>
      <c r="F41" s="311">
        <v>6188.7</v>
      </c>
      <c r="G41" s="311">
        <f t="shared" si="2"/>
        <v>1237.74</v>
      </c>
      <c r="H41" s="311">
        <f>F41+G41</f>
        <v>7426.44</v>
      </c>
      <c r="I41" s="310" t="s">
        <v>392</v>
      </c>
    </row>
    <row r="42" spans="1:9" s="2" customFormat="1" ht="15">
      <c r="A42" s="350" t="s">
        <v>79</v>
      </c>
      <c r="B42" s="350" t="s">
        <v>270</v>
      </c>
      <c r="C42" s="350" t="s">
        <v>257</v>
      </c>
      <c r="D42" s="350" t="s">
        <v>93</v>
      </c>
      <c r="E42" s="347" t="s">
        <v>206</v>
      </c>
      <c r="F42" s="374">
        <v>445.38</v>
      </c>
      <c r="G42" s="311">
        <f t="shared" si="2"/>
        <v>89.076000000000008</v>
      </c>
      <c r="H42" s="311">
        <f>F42+G42</f>
        <v>534.45600000000002</v>
      </c>
      <c r="I42" s="310" t="s">
        <v>510</v>
      </c>
    </row>
    <row r="43" spans="1:9" s="2" customFormat="1" ht="15">
      <c r="A43" s="350" t="s">
        <v>79</v>
      </c>
      <c r="B43" s="350" t="s">
        <v>271</v>
      </c>
      <c r="C43" s="350" t="s">
        <v>231</v>
      </c>
      <c r="D43" s="350" t="s">
        <v>162</v>
      </c>
      <c r="E43" s="347" t="s">
        <v>206</v>
      </c>
      <c r="F43" s="374">
        <v>17452.5</v>
      </c>
      <c r="G43" s="374">
        <f t="shared" si="2"/>
        <v>3490.5</v>
      </c>
      <c r="H43" s="374">
        <f>F43+G43</f>
        <v>20943</v>
      </c>
      <c r="I43" s="350" t="s">
        <v>472</v>
      </c>
    </row>
    <row r="44" spans="1:9" s="2" customFormat="1" ht="15">
      <c r="A44" s="350" t="s">
        <v>79</v>
      </c>
      <c r="B44" s="350" t="s">
        <v>272</v>
      </c>
      <c r="C44" s="350" t="s">
        <v>219</v>
      </c>
      <c r="D44" s="350" t="s">
        <v>151</v>
      </c>
      <c r="E44" s="347" t="s">
        <v>226</v>
      </c>
      <c r="F44" s="374">
        <v>14762.2</v>
      </c>
      <c r="G44" s="374">
        <f t="shared" si="2"/>
        <v>2952.4400000000005</v>
      </c>
      <c r="H44" s="374">
        <f t="shared" ref="H44:H45" si="3">F44+G44</f>
        <v>17714.64</v>
      </c>
      <c r="I44" s="350" t="s">
        <v>494</v>
      </c>
    </row>
    <row r="45" spans="1:9" s="2" customFormat="1" ht="15">
      <c r="A45" s="350" t="s">
        <v>79</v>
      </c>
      <c r="B45" s="350" t="s">
        <v>273</v>
      </c>
      <c r="C45" s="350" t="s">
        <v>258</v>
      </c>
      <c r="D45" s="350" t="s">
        <v>151</v>
      </c>
      <c r="E45" s="347" t="s">
        <v>226</v>
      </c>
      <c r="F45" s="374">
        <v>12127.2</v>
      </c>
      <c r="G45" s="374">
        <f t="shared" si="2"/>
        <v>2425.44</v>
      </c>
      <c r="H45" s="374">
        <f t="shared" si="3"/>
        <v>14552.640000000001</v>
      </c>
      <c r="I45" s="350" t="s">
        <v>494</v>
      </c>
    </row>
    <row r="46" spans="1:9" s="2" customFormat="1" ht="15">
      <c r="A46" s="350" t="s">
        <v>79</v>
      </c>
      <c r="B46" s="350" t="s">
        <v>274</v>
      </c>
      <c r="C46" s="350" t="s">
        <v>230</v>
      </c>
      <c r="D46" s="350" t="s">
        <v>259</v>
      </c>
      <c r="E46" s="347" t="s">
        <v>206</v>
      </c>
      <c r="F46" s="374">
        <v>4794</v>
      </c>
      <c r="G46" s="374">
        <v>0</v>
      </c>
      <c r="H46" s="374">
        <f>F46+G46</f>
        <v>4794</v>
      </c>
      <c r="I46" s="350" t="s">
        <v>471</v>
      </c>
    </row>
    <row r="47" spans="1:9" s="2" customFormat="1" ht="15">
      <c r="A47" s="350" t="s">
        <v>79</v>
      </c>
      <c r="B47" s="350" t="s">
        <v>275</v>
      </c>
      <c r="C47" s="350" t="s">
        <v>280</v>
      </c>
      <c r="D47" s="350" t="s">
        <v>106</v>
      </c>
      <c r="E47" s="347" t="s">
        <v>199</v>
      </c>
      <c r="F47" s="374">
        <v>236.7</v>
      </c>
      <c r="G47" s="374">
        <f>F47*0.2</f>
        <v>47.34</v>
      </c>
      <c r="H47" s="374">
        <f>F47+G47</f>
        <v>284.03999999999996</v>
      </c>
      <c r="I47" s="350" t="s">
        <v>510</v>
      </c>
    </row>
    <row r="48" spans="1:9" s="2" customFormat="1" ht="15">
      <c r="A48" s="350" t="s">
        <v>115</v>
      </c>
      <c r="B48" s="350" t="s">
        <v>276</v>
      </c>
      <c r="C48" s="350" t="s">
        <v>267</v>
      </c>
      <c r="D48" s="350" t="s">
        <v>266</v>
      </c>
      <c r="E48" s="347" t="s">
        <v>199</v>
      </c>
      <c r="F48" s="374">
        <v>4405.72</v>
      </c>
      <c r="G48" s="374">
        <f>F48*0.2</f>
        <v>881.14400000000012</v>
      </c>
      <c r="H48" s="374">
        <f>F48+G48</f>
        <v>5286.8640000000005</v>
      </c>
      <c r="I48" s="350" t="s">
        <v>506</v>
      </c>
    </row>
    <row r="49" spans="1:9" s="2" customFormat="1" ht="15">
      <c r="A49" s="350" t="s">
        <v>115</v>
      </c>
      <c r="B49" s="350" t="s">
        <v>277</v>
      </c>
      <c r="C49" s="350" t="s">
        <v>268</v>
      </c>
      <c r="D49" s="350" t="s">
        <v>266</v>
      </c>
      <c r="E49" s="347" t="s">
        <v>199</v>
      </c>
      <c r="F49" s="374">
        <v>1151.79</v>
      </c>
      <c r="G49" s="374">
        <f>F49*0.2</f>
        <v>230.358</v>
      </c>
      <c r="H49" s="374">
        <f>F49+G49</f>
        <v>1382.1479999999999</v>
      </c>
      <c r="I49" s="350" t="s">
        <v>506</v>
      </c>
    </row>
    <row r="50" spans="1:9" s="2" customFormat="1" ht="15">
      <c r="A50" s="237"/>
      <c r="B50" s="237"/>
      <c r="C50" s="237"/>
      <c r="D50" s="237"/>
      <c r="E50" s="65"/>
      <c r="F50" s="238"/>
      <c r="G50" s="238"/>
      <c r="H50" s="238"/>
      <c r="I50" s="237"/>
    </row>
    <row r="51" spans="1:9" s="3" customFormat="1" ht="16" customHeight="1">
      <c r="A51" s="407" t="s">
        <v>10</v>
      </c>
      <c r="B51" s="408"/>
      <c r="C51" s="408"/>
      <c r="D51" s="408"/>
      <c r="E51" s="409"/>
      <c r="F51" s="177">
        <f>SUM(F26:F50)</f>
        <v>123551.34999999999</v>
      </c>
      <c r="G51" s="177">
        <f>SUM(G26:G50)</f>
        <v>19907.825999999997</v>
      </c>
      <c r="H51" s="177">
        <f>SUM(H26:H50)</f>
        <v>143459.17600000001</v>
      </c>
      <c r="I51" s="176"/>
    </row>
    <row r="52" spans="1:9" s="3" customFormat="1" ht="15" customHeight="1">
      <c r="A52" s="413" t="s">
        <v>12</v>
      </c>
      <c r="B52" s="413"/>
      <c r="C52" s="413"/>
      <c r="D52" s="413"/>
      <c r="E52" s="413"/>
      <c r="F52" s="413"/>
      <c r="G52" s="413"/>
      <c r="H52" s="413"/>
      <c r="I52" s="413"/>
    </row>
    <row r="53" spans="1:9" s="2" customFormat="1" ht="15">
      <c r="A53" s="310" t="s">
        <v>126</v>
      </c>
      <c r="B53" s="310" t="s">
        <v>287</v>
      </c>
      <c r="C53" s="310" t="s">
        <v>278</v>
      </c>
      <c r="D53" s="310" t="s">
        <v>187</v>
      </c>
      <c r="E53" s="115" t="s">
        <v>203</v>
      </c>
      <c r="F53" s="311">
        <v>2969.01</v>
      </c>
      <c r="G53" s="311">
        <v>0</v>
      </c>
      <c r="H53" s="311">
        <f>F53+G53</f>
        <v>2969.01</v>
      </c>
      <c r="I53" s="310" t="s">
        <v>307</v>
      </c>
    </row>
    <row r="54" spans="1:9" s="2" customFormat="1" ht="15">
      <c r="A54" s="310" t="s">
        <v>285</v>
      </c>
      <c r="B54" s="310" t="s">
        <v>286</v>
      </c>
      <c r="C54" s="310" t="s">
        <v>289</v>
      </c>
      <c r="D54" s="310" t="s">
        <v>86</v>
      </c>
      <c r="E54" s="115" t="s">
        <v>288</v>
      </c>
      <c r="F54" s="311">
        <v>2203.1999999999998</v>
      </c>
      <c r="G54" s="311">
        <v>0</v>
      </c>
      <c r="H54" s="311">
        <f t="shared" ref="H54:H74" si="4">F54+G54</f>
        <v>2203.1999999999998</v>
      </c>
      <c r="I54" s="310" t="s">
        <v>391</v>
      </c>
    </row>
    <row r="55" spans="1:9" s="2" customFormat="1" ht="15">
      <c r="A55" s="310" t="s">
        <v>203</v>
      </c>
      <c r="B55" s="310" t="s">
        <v>309</v>
      </c>
      <c r="C55" s="310" t="s">
        <v>310</v>
      </c>
      <c r="D55" s="310" t="s">
        <v>187</v>
      </c>
      <c r="E55" s="115" t="s">
        <v>175</v>
      </c>
      <c r="F55" s="311">
        <v>106.18</v>
      </c>
      <c r="G55" s="311">
        <v>0</v>
      </c>
      <c r="H55" s="311">
        <f t="shared" si="4"/>
        <v>106.18</v>
      </c>
      <c r="I55" s="310" t="s">
        <v>377</v>
      </c>
    </row>
    <row r="56" spans="1:9" s="2" customFormat="1" ht="15">
      <c r="A56" s="310" t="s">
        <v>311</v>
      </c>
      <c r="B56" s="310" t="s">
        <v>312</v>
      </c>
      <c r="C56" s="310" t="s">
        <v>302</v>
      </c>
      <c r="D56" s="310" t="s">
        <v>86</v>
      </c>
      <c r="E56" s="115" t="s">
        <v>313</v>
      </c>
      <c r="F56" s="311">
        <v>2056.1999999999998</v>
      </c>
      <c r="G56" s="311">
        <v>0</v>
      </c>
      <c r="H56" s="311">
        <f t="shared" si="4"/>
        <v>2056.1999999999998</v>
      </c>
      <c r="I56" s="310" t="s">
        <v>437</v>
      </c>
    </row>
    <row r="57" spans="1:9" s="55" customFormat="1" ht="15">
      <c r="A57" s="218" t="s">
        <v>203</v>
      </c>
      <c r="B57" s="218" t="s">
        <v>314</v>
      </c>
      <c r="C57" s="373" t="s">
        <v>315</v>
      </c>
      <c r="D57" s="218" t="s">
        <v>86</v>
      </c>
      <c r="E57" s="115" t="s">
        <v>313</v>
      </c>
      <c r="F57" s="114">
        <v>2389.6999999999998</v>
      </c>
      <c r="G57" s="311">
        <v>0</v>
      </c>
      <c r="H57" s="311">
        <f t="shared" si="4"/>
        <v>2389.6999999999998</v>
      </c>
      <c r="I57" s="310" t="s">
        <v>437</v>
      </c>
    </row>
    <row r="58" spans="1:9" s="2" customFormat="1" ht="15">
      <c r="A58" s="310" t="s">
        <v>203</v>
      </c>
      <c r="B58" s="310" t="s">
        <v>317</v>
      </c>
      <c r="C58" s="310" t="s">
        <v>316</v>
      </c>
      <c r="D58" s="310" t="s">
        <v>86</v>
      </c>
      <c r="E58" s="115" t="s">
        <v>313</v>
      </c>
      <c r="F58" s="311">
        <v>410.4</v>
      </c>
      <c r="G58" s="311">
        <v>0</v>
      </c>
      <c r="H58" s="311">
        <f t="shared" si="4"/>
        <v>410.4</v>
      </c>
      <c r="I58" s="310" t="s">
        <v>437</v>
      </c>
    </row>
    <row r="59" spans="1:9" s="2" customFormat="1" ht="15">
      <c r="A59" s="310" t="s">
        <v>329</v>
      </c>
      <c r="B59" s="310" t="s">
        <v>330</v>
      </c>
      <c r="C59" s="310" t="s">
        <v>331</v>
      </c>
      <c r="D59" s="310" t="s">
        <v>86</v>
      </c>
      <c r="E59" s="115" t="s">
        <v>332</v>
      </c>
      <c r="F59" s="311">
        <v>4657.5</v>
      </c>
      <c r="G59" s="311">
        <v>0</v>
      </c>
      <c r="H59" s="311">
        <f t="shared" si="4"/>
        <v>4657.5</v>
      </c>
      <c r="I59" s="310" t="s">
        <v>472</v>
      </c>
    </row>
    <row r="60" spans="1:9" s="2" customFormat="1" ht="15">
      <c r="A60" s="310" t="s">
        <v>223</v>
      </c>
      <c r="B60" s="310" t="s">
        <v>333</v>
      </c>
      <c r="C60" s="310" t="s">
        <v>334</v>
      </c>
      <c r="D60" s="310" t="s">
        <v>86</v>
      </c>
      <c r="E60" s="115" t="s">
        <v>326</v>
      </c>
      <c r="F60" s="311">
        <v>421.8</v>
      </c>
      <c r="G60" s="311">
        <v>0</v>
      </c>
      <c r="H60" s="311">
        <f t="shared" si="4"/>
        <v>421.8</v>
      </c>
      <c r="I60" s="310" t="s">
        <v>473</v>
      </c>
    </row>
    <row r="61" spans="1:9" s="2" customFormat="1" ht="15">
      <c r="A61" s="310" t="s">
        <v>172</v>
      </c>
      <c r="B61" s="310" t="s">
        <v>350</v>
      </c>
      <c r="C61" s="310" t="s">
        <v>351</v>
      </c>
      <c r="D61" s="310" t="s">
        <v>86</v>
      </c>
      <c r="E61" s="115" t="s">
        <v>306</v>
      </c>
      <c r="F61" s="311">
        <v>494.4</v>
      </c>
      <c r="G61" s="311">
        <v>0</v>
      </c>
      <c r="H61" s="311">
        <f t="shared" si="4"/>
        <v>494.4</v>
      </c>
      <c r="I61" s="310" t="s">
        <v>470</v>
      </c>
    </row>
    <row r="62" spans="1:9" s="2" customFormat="1" ht="15">
      <c r="A62" s="310" t="s">
        <v>175</v>
      </c>
      <c r="B62" s="310" t="s">
        <v>355</v>
      </c>
      <c r="C62" s="310" t="s">
        <v>354</v>
      </c>
      <c r="D62" s="310" t="s">
        <v>187</v>
      </c>
      <c r="E62" s="115" t="s">
        <v>206</v>
      </c>
      <c r="F62" s="311">
        <v>4154.42</v>
      </c>
      <c r="G62" s="311">
        <v>0</v>
      </c>
      <c r="H62" s="311">
        <f t="shared" si="4"/>
        <v>4154.42</v>
      </c>
      <c r="I62" s="310" t="s">
        <v>392</v>
      </c>
    </row>
    <row r="63" spans="1:9" s="2" customFormat="1" ht="15">
      <c r="A63" s="310" t="s">
        <v>175</v>
      </c>
      <c r="B63" s="310" t="s">
        <v>363</v>
      </c>
      <c r="C63" s="310" t="s">
        <v>364</v>
      </c>
      <c r="D63" s="310" t="s">
        <v>256</v>
      </c>
      <c r="E63" s="115" t="s">
        <v>365</v>
      </c>
      <c r="F63" s="311">
        <v>2638.55</v>
      </c>
      <c r="G63" s="311">
        <f>F63*0.2</f>
        <v>527.71</v>
      </c>
      <c r="H63" s="311">
        <f t="shared" si="4"/>
        <v>3166.26</v>
      </c>
      <c r="I63" s="310" t="s">
        <v>555</v>
      </c>
    </row>
    <row r="64" spans="1:9" s="2" customFormat="1" ht="15">
      <c r="A64" s="310" t="s">
        <v>175</v>
      </c>
      <c r="B64" s="310" t="s">
        <v>366</v>
      </c>
      <c r="C64" s="310" t="s">
        <v>367</v>
      </c>
      <c r="D64" s="310" t="s">
        <v>197</v>
      </c>
      <c r="E64" s="115" t="s">
        <v>365</v>
      </c>
      <c r="F64" s="311">
        <v>5163.47</v>
      </c>
      <c r="G64" s="311">
        <f>F64*0.2</f>
        <v>1032.6940000000002</v>
      </c>
      <c r="H64" s="311">
        <f t="shared" si="4"/>
        <v>6196.1640000000007</v>
      </c>
      <c r="I64" s="310" t="s">
        <v>581</v>
      </c>
    </row>
    <row r="65" spans="1:9" s="2" customFormat="1" ht="15">
      <c r="A65" s="310" t="s">
        <v>175</v>
      </c>
      <c r="B65" s="310" t="s">
        <v>368</v>
      </c>
      <c r="C65" s="310" t="s">
        <v>361</v>
      </c>
      <c r="D65" s="310" t="s">
        <v>86</v>
      </c>
      <c r="E65" s="115" t="s">
        <v>365</v>
      </c>
      <c r="F65" s="311">
        <v>2548.4</v>
      </c>
      <c r="G65" s="311">
        <v>0</v>
      </c>
      <c r="H65" s="311">
        <f t="shared" si="4"/>
        <v>2548.4</v>
      </c>
      <c r="I65" s="310" t="s">
        <v>511</v>
      </c>
    </row>
    <row r="66" spans="1:9" s="2" customFormat="1" ht="15">
      <c r="A66" s="310" t="s">
        <v>175</v>
      </c>
      <c r="B66" s="310" t="s">
        <v>371</v>
      </c>
      <c r="C66" s="310" t="s">
        <v>351</v>
      </c>
      <c r="D66" s="310" t="s">
        <v>372</v>
      </c>
      <c r="E66" s="115" t="s">
        <v>365</v>
      </c>
      <c r="F66" s="311">
        <v>877.2</v>
      </c>
      <c r="G66" s="311">
        <f>F66*20%</f>
        <v>175.44000000000003</v>
      </c>
      <c r="H66" s="311">
        <f t="shared" si="4"/>
        <v>1052.6400000000001</v>
      </c>
      <c r="I66" s="310" t="s">
        <v>582</v>
      </c>
    </row>
    <row r="67" spans="1:9" s="2" customFormat="1" ht="15">
      <c r="A67" s="310" t="s">
        <v>175</v>
      </c>
      <c r="B67" s="310" t="s">
        <v>374</v>
      </c>
      <c r="C67" s="310" t="s">
        <v>390</v>
      </c>
      <c r="D67" s="310" t="s">
        <v>375</v>
      </c>
      <c r="E67" s="115" t="s">
        <v>365</v>
      </c>
      <c r="F67" s="311">
        <v>2351</v>
      </c>
      <c r="G67" s="311">
        <f>F67*20%</f>
        <v>470.20000000000005</v>
      </c>
      <c r="H67" s="311">
        <f t="shared" si="4"/>
        <v>2821.2</v>
      </c>
      <c r="I67" s="310" t="s">
        <v>582</v>
      </c>
    </row>
    <row r="68" spans="1:9" s="2" customFormat="1" ht="15">
      <c r="A68" s="310" t="s">
        <v>380</v>
      </c>
      <c r="B68" s="310" t="s">
        <v>381</v>
      </c>
      <c r="C68" s="310" t="s">
        <v>373</v>
      </c>
      <c r="D68" s="310" t="s">
        <v>86</v>
      </c>
      <c r="E68" s="115" t="s">
        <v>199</v>
      </c>
      <c r="F68" s="311">
        <v>276</v>
      </c>
      <c r="G68" s="311">
        <v>0</v>
      </c>
      <c r="H68" s="311">
        <f t="shared" si="4"/>
        <v>276</v>
      </c>
      <c r="I68" s="310" t="s">
        <v>470</v>
      </c>
    </row>
    <row r="69" spans="1:9" s="2" customFormat="1" ht="15">
      <c r="A69" s="235" t="s">
        <v>175</v>
      </c>
      <c r="B69" s="235" t="s">
        <v>382</v>
      </c>
      <c r="C69" s="235" t="s">
        <v>383</v>
      </c>
      <c r="D69" s="235" t="s">
        <v>106</v>
      </c>
      <c r="E69" s="64" t="s">
        <v>389</v>
      </c>
      <c r="F69" s="236">
        <v>2030.9</v>
      </c>
      <c r="G69" s="236">
        <f>F69*0.2</f>
        <v>406.18000000000006</v>
      </c>
      <c r="H69" s="236">
        <f t="shared" si="4"/>
        <v>2437.08</v>
      </c>
      <c r="I69" s="235"/>
    </row>
    <row r="70" spans="1:9" s="58" customFormat="1" ht="15">
      <c r="A70" s="315" t="s">
        <v>175</v>
      </c>
      <c r="B70" s="315" t="s">
        <v>384</v>
      </c>
      <c r="C70" s="315" t="s">
        <v>385</v>
      </c>
      <c r="D70" s="315" t="s">
        <v>156</v>
      </c>
      <c r="E70" s="316" t="s">
        <v>118</v>
      </c>
      <c r="F70" s="365">
        <v>-1310.5</v>
      </c>
      <c r="G70" s="365">
        <v>-262.10000000000002</v>
      </c>
      <c r="H70" s="365">
        <f t="shared" si="4"/>
        <v>-1572.6</v>
      </c>
      <c r="I70" s="315"/>
    </row>
    <row r="71" spans="1:9" s="2" customFormat="1" ht="15">
      <c r="A71" s="235" t="s">
        <v>175</v>
      </c>
      <c r="B71" s="235" t="s">
        <v>387</v>
      </c>
      <c r="C71" s="235" t="s">
        <v>388</v>
      </c>
      <c r="D71" s="235" t="s">
        <v>106</v>
      </c>
      <c r="E71" s="64" t="s">
        <v>358</v>
      </c>
      <c r="F71" s="236">
        <v>529</v>
      </c>
      <c r="G71" s="236">
        <f>F71*20%</f>
        <v>105.80000000000001</v>
      </c>
      <c r="H71" s="236">
        <f t="shared" si="4"/>
        <v>634.79999999999995</v>
      </c>
      <c r="I71" s="235"/>
    </row>
    <row r="72" spans="1:9" s="2" customFormat="1" ht="15">
      <c r="A72" s="310" t="s">
        <v>175</v>
      </c>
      <c r="B72" s="310" t="s">
        <v>404</v>
      </c>
      <c r="C72" s="310" t="s">
        <v>268</v>
      </c>
      <c r="D72" s="310" t="s">
        <v>266</v>
      </c>
      <c r="E72" s="115" t="s">
        <v>405</v>
      </c>
      <c r="F72" s="311">
        <v>2195.54</v>
      </c>
      <c r="G72" s="311">
        <f>F72*0.2</f>
        <v>439.108</v>
      </c>
      <c r="H72" s="311">
        <f t="shared" si="4"/>
        <v>2634.6480000000001</v>
      </c>
      <c r="I72" s="310" t="s">
        <v>582</v>
      </c>
    </row>
    <row r="73" spans="1:9" s="2" customFormat="1" ht="15">
      <c r="A73" s="310" t="s">
        <v>175</v>
      </c>
      <c r="B73" s="310" t="s">
        <v>406</v>
      </c>
      <c r="C73" s="310" t="s">
        <v>407</v>
      </c>
      <c r="D73" s="310" t="s">
        <v>266</v>
      </c>
      <c r="E73" s="115" t="s">
        <v>405</v>
      </c>
      <c r="F73" s="311">
        <v>7433.79</v>
      </c>
      <c r="G73" s="311">
        <f>F73*0.2</f>
        <v>1486.758</v>
      </c>
      <c r="H73" s="311">
        <f t="shared" si="4"/>
        <v>8920.5480000000007</v>
      </c>
      <c r="I73" s="310" t="s">
        <v>582</v>
      </c>
    </row>
    <row r="74" spans="1:9" s="2" customFormat="1" ht="15">
      <c r="A74" s="235"/>
      <c r="B74" s="235"/>
      <c r="C74" s="235"/>
      <c r="D74" s="235"/>
      <c r="E74" s="64"/>
      <c r="F74" s="236"/>
      <c r="G74" s="236"/>
      <c r="H74" s="236">
        <f t="shared" si="4"/>
        <v>0</v>
      </c>
      <c r="I74" s="235"/>
    </row>
    <row r="75" spans="1:9" s="175" customFormat="1" ht="16" customHeight="1">
      <c r="A75" s="407" t="s">
        <v>10</v>
      </c>
      <c r="B75" s="408"/>
      <c r="C75" s="408"/>
      <c r="D75" s="408"/>
      <c r="E75" s="409"/>
      <c r="F75" s="177">
        <f>SUM(F53:F74)</f>
        <v>44596.160000000003</v>
      </c>
      <c r="G75" s="177">
        <f>SUM(G53:G74)</f>
        <v>4381.7900000000009</v>
      </c>
      <c r="H75" s="177">
        <f>SUM(H53:H74)</f>
        <v>48977.950000000012</v>
      </c>
      <c r="I75" s="176"/>
    </row>
    <row r="76" spans="1:9" s="3" customFormat="1" ht="15" customHeight="1">
      <c r="A76" s="413" t="s">
        <v>13</v>
      </c>
      <c r="B76" s="413"/>
      <c r="C76" s="413"/>
      <c r="D76" s="413"/>
      <c r="E76" s="413"/>
      <c r="F76" s="413"/>
      <c r="G76" s="413"/>
      <c r="H76" s="413"/>
      <c r="I76" s="413"/>
    </row>
    <row r="77" spans="1:9" s="2" customFormat="1" ht="15">
      <c r="A77" s="310" t="s">
        <v>408</v>
      </c>
      <c r="B77" s="310" t="s">
        <v>409</v>
      </c>
      <c r="C77" s="310" t="s">
        <v>410</v>
      </c>
      <c r="D77" s="310" t="s">
        <v>160</v>
      </c>
      <c r="E77" s="115" t="s">
        <v>405</v>
      </c>
      <c r="F77" s="311">
        <v>10273.44</v>
      </c>
      <c r="G77" s="311">
        <f>F77*0.2</f>
        <v>2054.6880000000001</v>
      </c>
      <c r="H77" s="311">
        <f>F77+G77</f>
        <v>12328.128000000001</v>
      </c>
      <c r="I77" s="310" t="s">
        <v>582</v>
      </c>
    </row>
    <row r="78" spans="1:9" s="2" customFormat="1" ht="15">
      <c r="A78" s="310" t="s">
        <v>408</v>
      </c>
      <c r="B78" s="310" t="s">
        <v>411</v>
      </c>
      <c r="C78" s="310" t="s">
        <v>412</v>
      </c>
      <c r="D78" s="310" t="s">
        <v>86</v>
      </c>
      <c r="E78" s="115" t="s">
        <v>413</v>
      </c>
      <c r="F78" s="311">
        <v>2958</v>
      </c>
      <c r="G78" s="311">
        <v>0</v>
      </c>
      <c r="H78" s="311">
        <f t="shared" ref="H78:H81" si="5">F78+G78</f>
        <v>2958</v>
      </c>
      <c r="I78" s="310" t="s">
        <v>556</v>
      </c>
    </row>
    <row r="79" spans="1:9" s="2" customFormat="1" ht="15">
      <c r="A79" s="235" t="s">
        <v>408</v>
      </c>
      <c r="B79" s="235" t="s">
        <v>414</v>
      </c>
      <c r="C79" s="235" t="s">
        <v>415</v>
      </c>
      <c r="D79" s="235" t="s">
        <v>162</v>
      </c>
      <c r="E79" s="64" t="s">
        <v>536</v>
      </c>
      <c r="F79" s="236">
        <v>16968.900000000001</v>
      </c>
      <c r="G79" s="236">
        <f t="shared" ref="G79" si="6">F79*0.2</f>
        <v>3393.7800000000007</v>
      </c>
      <c r="H79" s="236">
        <f t="shared" si="5"/>
        <v>20362.68</v>
      </c>
      <c r="I79" s="235"/>
    </row>
    <row r="80" spans="1:9" s="2" customFormat="1" ht="15">
      <c r="A80" s="310" t="s">
        <v>408</v>
      </c>
      <c r="B80" s="393" t="s">
        <v>416</v>
      </c>
      <c r="C80" s="310" t="s">
        <v>417</v>
      </c>
      <c r="D80" s="310" t="s">
        <v>86</v>
      </c>
      <c r="E80" s="115" t="s">
        <v>413</v>
      </c>
      <c r="F80" s="311">
        <v>3143.6</v>
      </c>
      <c r="G80" s="311">
        <v>0</v>
      </c>
      <c r="H80" s="311">
        <f t="shared" si="5"/>
        <v>3143.6</v>
      </c>
      <c r="I80" s="310" t="s">
        <v>556</v>
      </c>
    </row>
    <row r="81" spans="1:9" s="2" customFormat="1" ht="15">
      <c r="A81" s="310" t="s">
        <v>313</v>
      </c>
      <c r="B81" s="310" t="s">
        <v>425</v>
      </c>
      <c r="C81" s="310" t="s">
        <v>426</v>
      </c>
      <c r="D81" s="310" t="s">
        <v>86</v>
      </c>
      <c r="E81" s="115" t="s">
        <v>427</v>
      </c>
      <c r="F81" s="311">
        <v>422.4</v>
      </c>
      <c r="G81" s="311">
        <v>0</v>
      </c>
      <c r="H81" s="311">
        <f t="shared" si="5"/>
        <v>422.4</v>
      </c>
      <c r="I81" s="310" t="s">
        <v>556</v>
      </c>
    </row>
    <row r="82" spans="1:9" s="2" customFormat="1" ht="15">
      <c r="A82" s="310" t="s">
        <v>313</v>
      </c>
      <c r="B82" s="310" t="s">
        <v>446</v>
      </c>
      <c r="C82" s="310" t="s">
        <v>370</v>
      </c>
      <c r="D82" s="310" t="s">
        <v>151</v>
      </c>
      <c r="E82" s="115" t="s">
        <v>427</v>
      </c>
      <c r="F82" s="311">
        <v>6765.52</v>
      </c>
      <c r="G82" s="311">
        <f>F82*20%</f>
        <v>1353.1040000000003</v>
      </c>
      <c r="H82" s="311">
        <f>SUM(F82:G82)</f>
        <v>8118.6240000000007</v>
      </c>
      <c r="I82" s="310" t="s">
        <v>569</v>
      </c>
    </row>
    <row r="83" spans="1:9" s="2" customFormat="1" ht="15">
      <c r="A83" s="310" t="s">
        <v>332</v>
      </c>
      <c r="B83" s="310" t="s">
        <v>447</v>
      </c>
      <c r="C83" s="310" t="s">
        <v>448</v>
      </c>
      <c r="D83" s="310" t="s">
        <v>86</v>
      </c>
      <c r="E83" s="115" t="s">
        <v>449</v>
      </c>
      <c r="F83" s="311">
        <v>3398</v>
      </c>
      <c r="G83" s="311">
        <v>0</v>
      </c>
      <c r="H83" s="311">
        <v>3398</v>
      </c>
      <c r="I83" s="310" t="s">
        <v>570</v>
      </c>
    </row>
    <row r="84" spans="1:9" s="58" customFormat="1" ht="15">
      <c r="A84" s="235" t="s">
        <v>461</v>
      </c>
      <c r="B84" s="235" t="s">
        <v>465</v>
      </c>
      <c r="C84" s="235" t="s">
        <v>463</v>
      </c>
      <c r="D84" s="235" t="s">
        <v>256</v>
      </c>
      <c r="E84" s="64" t="s">
        <v>418</v>
      </c>
      <c r="F84" s="236">
        <v>8706.5499999999993</v>
      </c>
      <c r="G84" s="236">
        <f>F84*20%</f>
        <v>1741.31</v>
      </c>
      <c r="H84" s="236">
        <f>SUM(F84:G84)</f>
        <v>10447.859999999999</v>
      </c>
      <c r="I84" s="235"/>
    </row>
    <row r="85" spans="1:9" s="58" customFormat="1" ht="15">
      <c r="A85" s="397" t="s">
        <v>461</v>
      </c>
      <c r="B85" s="397" t="s">
        <v>466</v>
      </c>
      <c r="C85" s="397" t="s">
        <v>467</v>
      </c>
      <c r="D85" s="397" t="s">
        <v>181</v>
      </c>
      <c r="E85" s="380" t="s">
        <v>118</v>
      </c>
      <c r="F85" s="398">
        <v>-1150</v>
      </c>
      <c r="G85" s="398">
        <v>-230</v>
      </c>
      <c r="H85" s="398">
        <v>-1380</v>
      </c>
      <c r="I85" s="397"/>
    </row>
    <row r="86" spans="1:9" s="2" customFormat="1" ht="15">
      <c r="A86" s="310" t="s">
        <v>461</v>
      </c>
      <c r="B86" s="310" t="s">
        <v>468</v>
      </c>
      <c r="C86" s="310" t="s">
        <v>469</v>
      </c>
      <c r="D86" s="310" t="s">
        <v>181</v>
      </c>
      <c r="E86" s="115" t="s">
        <v>118</v>
      </c>
      <c r="F86" s="311">
        <v>1150</v>
      </c>
      <c r="G86" s="311">
        <f>F86*0.2</f>
        <v>230</v>
      </c>
      <c r="H86" s="311">
        <f>F86+G86</f>
        <v>1380</v>
      </c>
      <c r="I86" s="310" t="s">
        <v>582</v>
      </c>
    </row>
    <row r="87" spans="1:9" s="2" customFormat="1" ht="15">
      <c r="A87" s="310" t="s">
        <v>479</v>
      </c>
      <c r="B87" s="310" t="s">
        <v>483</v>
      </c>
      <c r="C87" s="310" t="s">
        <v>484</v>
      </c>
      <c r="D87" s="310" t="s">
        <v>86</v>
      </c>
      <c r="E87" s="115" t="s">
        <v>485</v>
      </c>
      <c r="F87" s="311">
        <v>3481.3</v>
      </c>
      <c r="G87" s="311">
        <v>0</v>
      </c>
      <c r="H87" s="311">
        <f t="shared" ref="H87:H98" si="7">F87+G87</f>
        <v>3481.3</v>
      </c>
      <c r="I87" s="310" t="s">
        <v>571</v>
      </c>
    </row>
    <row r="88" spans="1:9" s="2" customFormat="1" ht="15">
      <c r="A88" s="235" t="s">
        <v>199</v>
      </c>
      <c r="B88" s="235" t="s">
        <v>490</v>
      </c>
      <c r="C88" s="235" t="s">
        <v>491</v>
      </c>
      <c r="D88" s="235" t="s">
        <v>197</v>
      </c>
      <c r="E88" s="64" t="s">
        <v>418</v>
      </c>
      <c r="F88" s="236">
        <v>9952.43</v>
      </c>
      <c r="G88" s="236">
        <f>F88*0.2</f>
        <v>1990.4860000000001</v>
      </c>
      <c r="H88" s="236">
        <f t="shared" si="7"/>
        <v>11942.916000000001</v>
      </c>
      <c r="I88" s="235"/>
    </row>
    <row r="89" spans="1:9" s="2" customFormat="1" ht="15">
      <c r="A89" s="235" t="s">
        <v>199</v>
      </c>
      <c r="B89" s="235" t="s">
        <v>501</v>
      </c>
      <c r="C89" s="235" t="s">
        <v>496</v>
      </c>
      <c r="D89" s="235" t="s">
        <v>256</v>
      </c>
      <c r="E89" s="64" t="s">
        <v>418</v>
      </c>
      <c r="F89" s="236">
        <v>8964.9500000000007</v>
      </c>
      <c r="G89" s="236">
        <f>F89*20%</f>
        <v>1792.9900000000002</v>
      </c>
      <c r="H89" s="236">
        <f t="shared" si="7"/>
        <v>10757.94</v>
      </c>
      <c r="I89" s="235"/>
    </row>
    <row r="90" spans="1:9" s="2" customFormat="1" ht="15">
      <c r="A90" s="310" t="s">
        <v>199</v>
      </c>
      <c r="B90" s="310" t="s">
        <v>519</v>
      </c>
      <c r="C90" s="310" t="s">
        <v>520</v>
      </c>
      <c r="D90" s="310" t="s">
        <v>86</v>
      </c>
      <c r="E90" s="115" t="s">
        <v>358</v>
      </c>
      <c r="F90" s="311">
        <v>1835.3</v>
      </c>
      <c r="G90" s="311">
        <v>0</v>
      </c>
      <c r="H90" s="311">
        <f t="shared" si="7"/>
        <v>1835.3</v>
      </c>
      <c r="I90" s="310" t="s">
        <v>582</v>
      </c>
    </row>
    <row r="91" spans="1:9" s="2" customFormat="1" ht="15">
      <c r="A91" s="235" t="s">
        <v>199</v>
      </c>
      <c r="B91" s="235" t="s">
        <v>521</v>
      </c>
      <c r="C91" s="235" t="s">
        <v>522</v>
      </c>
      <c r="D91" s="235" t="s">
        <v>78</v>
      </c>
      <c r="E91" s="64" t="s">
        <v>418</v>
      </c>
      <c r="F91" s="236">
        <v>45.9</v>
      </c>
      <c r="G91" s="236">
        <f>F91*0.2</f>
        <v>9.18</v>
      </c>
      <c r="H91" s="236">
        <f t="shared" si="7"/>
        <v>55.08</v>
      </c>
      <c r="I91" s="235"/>
    </row>
    <row r="92" spans="1:9" s="2" customFormat="1" ht="15">
      <c r="A92" s="235" t="s">
        <v>199</v>
      </c>
      <c r="B92" s="235" t="s">
        <v>526</v>
      </c>
      <c r="C92" s="237" t="s">
        <v>503</v>
      </c>
      <c r="D92" s="235" t="s">
        <v>162</v>
      </c>
      <c r="E92" s="64" t="s">
        <v>533</v>
      </c>
      <c r="F92" s="236">
        <v>18021.599999999999</v>
      </c>
      <c r="G92" s="236">
        <f>F92*0.2</f>
        <v>3604.3199999999997</v>
      </c>
      <c r="H92" s="236">
        <f t="shared" si="7"/>
        <v>21625.919999999998</v>
      </c>
      <c r="I92" s="235"/>
    </row>
    <row r="93" spans="1:9" s="2" customFormat="1" ht="15">
      <c r="A93" s="237" t="s">
        <v>199</v>
      </c>
      <c r="B93" s="237" t="s">
        <v>527</v>
      </c>
      <c r="C93" s="237" t="s">
        <v>528</v>
      </c>
      <c r="D93" s="237" t="s">
        <v>156</v>
      </c>
      <c r="E93" s="65" t="s">
        <v>418</v>
      </c>
      <c r="F93" s="236">
        <v>290</v>
      </c>
      <c r="G93" s="236">
        <f>F93*0.2</f>
        <v>58</v>
      </c>
      <c r="H93" s="236">
        <f t="shared" si="7"/>
        <v>348</v>
      </c>
      <c r="I93" s="237"/>
    </row>
    <row r="94" spans="1:9" s="2" customFormat="1" ht="15">
      <c r="A94" s="237" t="s">
        <v>199</v>
      </c>
      <c r="B94" s="237" t="s">
        <v>529</v>
      </c>
      <c r="C94" s="237" t="s">
        <v>530</v>
      </c>
      <c r="D94" s="237" t="s">
        <v>256</v>
      </c>
      <c r="E94" s="65" t="s">
        <v>418</v>
      </c>
      <c r="F94" s="236">
        <v>2103.5</v>
      </c>
      <c r="G94" s="236">
        <f>F94*0.2</f>
        <v>420.70000000000005</v>
      </c>
      <c r="H94" s="236">
        <f t="shared" si="7"/>
        <v>2524.1999999999998</v>
      </c>
      <c r="I94" s="237"/>
    </row>
    <row r="95" spans="1:9" s="2" customFormat="1" ht="15">
      <c r="A95" s="235" t="s">
        <v>199</v>
      </c>
      <c r="B95" s="235" t="s">
        <v>531</v>
      </c>
      <c r="C95" s="235" t="s">
        <v>535</v>
      </c>
      <c r="D95" s="235" t="s">
        <v>106</v>
      </c>
      <c r="E95" s="64" t="s">
        <v>536</v>
      </c>
      <c r="F95" s="236">
        <v>359.49</v>
      </c>
      <c r="G95" s="236">
        <f>F95*0.2</f>
        <v>71.89800000000001</v>
      </c>
      <c r="H95" s="236">
        <f t="shared" si="7"/>
        <v>431.38800000000003</v>
      </c>
      <c r="I95" s="235"/>
    </row>
    <row r="96" spans="1:9" s="2" customFormat="1" ht="15">
      <c r="A96" s="237" t="s">
        <v>199</v>
      </c>
      <c r="B96" s="237" t="s">
        <v>532</v>
      </c>
      <c r="C96" s="237" t="s">
        <v>268</v>
      </c>
      <c r="D96" s="237" t="s">
        <v>266</v>
      </c>
      <c r="E96" s="65"/>
      <c r="F96" s="238"/>
      <c r="G96" s="238"/>
      <c r="H96" s="236">
        <f t="shared" si="7"/>
        <v>0</v>
      </c>
      <c r="I96" s="237"/>
    </row>
    <row r="97" spans="1:9" s="2" customFormat="1" ht="15">
      <c r="A97" s="237" t="s">
        <v>199</v>
      </c>
      <c r="B97" s="237" t="s">
        <v>534</v>
      </c>
      <c r="C97" s="237" t="s">
        <v>407</v>
      </c>
      <c r="D97" s="237" t="s">
        <v>266</v>
      </c>
      <c r="E97" s="65"/>
      <c r="F97" s="238"/>
      <c r="G97" s="238"/>
      <c r="H97" s="236"/>
      <c r="I97" s="237"/>
    </row>
    <row r="98" spans="1:9" s="2" customFormat="1" ht="15">
      <c r="A98" s="237"/>
      <c r="B98" s="237"/>
      <c r="C98" s="237"/>
      <c r="D98" s="237"/>
      <c r="E98" s="65"/>
      <c r="F98" s="238"/>
      <c r="G98" s="238"/>
      <c r="H98" s="236">
        <f t="shared" si="7"/>
        <v>0</v>
      </c>
      <c r="I98" s="237"/>
    </row>
    <row r="99" spans="1:9" s="3" customFormat="1" ht="16" customHeight="1">
      <c r="A99" s="407" t="s">
        <v>10</v>
      </c>
      <c r="B99" s="408"/>
      <c r="C99" s="408"/>
      <c r="D99" s="408"/>
      <c r="E99" s="409"/>
      <c r="F99" s="177">
        <f>SUM(F77:F98)</f>
        <v>97690.880000000019</v>
      </c>
      <c r="G99" s="177">
        <f>SUM(G77:G98)</f>
        <v>16490.456000000002</v>
      </c>
      <c r="H99" s="177">
        <f>SUM(H77:H98)</f>
        <v>114181.33600000002</v>
      </c>
      <c r="I99" s="176"/>
    </row>
    <row r="100" spans="1:9" s="3" customFormat="1" ht="15" customHeight="1">
      <c r="A100" s="413" t="s">
        <v>14</v>
      </c>
      <c r="B100" s="413"/>
      <c r="C100" s="413"/>
      <c r="D100" s="413"/>
      <c r="E100" s="413"/>
      <c r="F100" s="413"/>
      <c r="G100" s="413"/>
      <c r="H100" s="413"/>
      <c r="I100" s="413"/>
    </row>
    <row r="101" spans="1:9" s="2" customFormat="1" ht="15">
      <c r="A101" s="235" t="s">
        <v>537</v>
      </c>
      <c r="B101" s="235" t="s">
        <v>538</v>
      </c>
      <c r="C101" s="235" t="s">
        <v>539</v>
      </c>
      <c r="D101" s="235" t="s">
        <v>78</v>
      </c>
      <c r="E101" s="64" t="s">
        <v>541</v>
      </c>
      <c r="F101" s="236">
        <v>671.4</v>
      </c>
      <c r="G101" s="236">
        <f>F101*0.2</f>
        <v>134.28</v>
      </c>
      <c r="H101" s="236">
        <f>F101+G101</f>
        <v>805.68</v>
      </c>
      <c r="I101" s="235"/>
    </row>
    <row r="102" spans="1:9" s="2" customFormat="1" ht="15">
      <c r="A102" s="235" t="s">
        <v>537</v>
      </c>
      <c r="B102" s="235" t="s">
        <v>540</v>
      </c>
      <c r="C102" s="235" t="s">
        <v>539</v>
      </c>
      <c r="D102" s="235" t="s">
        <v>86</v>
      </c>
      <c r="E102" s="64" t="s">
        <v>542</v>
      </c>
      <c r="F102" s="236">
        <v>1227.5999999999999</v>
      </c>
      <c r="G102" s="236">
        <v>0</v>
      </c>
      <c r="H102" s="236">
        <f t="shared" ref="H102:H121" si="8">F102+G102</f>
        <v>1227.5999999999999</v>
      </c>
      <c r="I102" s="235"/>
    </row>
    <row r="103" spans="1:9" s="2" customFormat="1" ht="15">
      <c r="A103" s="235" t="s">
        <v>537</v>
      </c>
      <c r="B103" s="235" t="s">
        <v>545</v>
      </c>
      <c r="C103" s="235" t="s">
        <v>544</v>
      </c>
      <c r="D103" s="235" t="s">
        <v>546</v>
      </c>
      <c r="E103" s="64" t="s">
        <v>505</v>
      </c>
      <c r="F103" s="236">
        <v>3300</v>
      </c>
      <c r="G103" s="236">
        <f t="shared" ref="G103:G121" si="9">F103*0.2</f>
        <v>660</v>
      </c>
      <c r="H103" s="236">
        <f t="shared" si="8"/>
        <v>3960</v>
      </c>
      <c r="I103" s="235"/>
    </row>
    <row r="104" spans="1:9" s="2" customFormat="1" ht="15">
      <c r="A104" s="235" t="s">
        <v>537</v>
      </c>
      <c r="B104" s="235" t="s">
        <v>547</v>
      </c>
      <c r="C104" s="235" t="s">
        <v>548</v>
      </c>
      <c r="D104" s="235" t="s">
        <v>86</v>
      </c>
      <c r="E104" s="64" t="s">
        <v>505</v>
      </c>
      <c r="F104" s="236">
        <v>1217.4000000000001</v>
      </c>
      <c r="G104" s="236">
        <v>0</v>
      </c>
      <c r="H104" s="236">
        <f t="shared" si="8"/>
        <v>1217.4000000000001</v>
      </c>
      <c r="I104" s="235"/>
    </row>
    <row r="105" spans="1:9" s="2" customFormat="1" ht="15">
      <c r="A105" s="235" t="s">
        <v>537</v>
      </c>
      <c r="B105" s="235" t="s">
        <v>549</v>
      </c>
      <c r="C105" s="235" t="s">
        <v>550</v>
      </c>
      <c r="D105" s="235" t="s">
        <v>86</v>
      </c>
      <c r="E105" s="64" t="s">
        <v>505</v>
      </c>
      <c r="F105" s="236">
        <v>1470.5</v>
      </c>
      <c r="G105" s="236">
        <f t="shared" si="9"/>
        <v>294.10000000000002</v>
      </c>
      <c r="H105" s="236">
        <f t="shared" si="8"/>
        <v>1764.6</v>
      </c>
      <c r="I105" s="235"/>
    </row>
    <row r="106" spans="1:9" s="2" customFormat="1" ht="15">
      <c r="A106" s="235" t="s">
        <v>537</v>
      </c>
      <c r="B106" s="235" t="s">
        <v>553</v>
      </c>
      <c r="C106" s="235" t="s">
        <v>551</v>
      </c>
      <c r="D106" s="235" t="s">
        <v>552</v>
      </c>
      <c r="E106" s="64" t="s">
        <v>536</v>
      </c>
      <c r="F106" s="236">
        <v>640</v>
      </c>
      <c r="G106" s="236">
        <f t="shared" si="9"/>
        <v>128</v>
      </c>
      <c r="H106" s="236">
        <f t="shared" si="8"/>
        <v>768</v>
      </c>
      <c r="I106" s="235"/>
    </row>
    <row r="107" spans="1:9" s="2" customFormat="1" ht="15">
      <c r="A107" s="235" t="s">
        <v>421</v>
      </c>
      <c r="B107" s="235" t="s">
        <v>561</v>
      </c>
      <c r="C107" s="235" t="s">
        <v>560</v>
      </c>
      <c r="D107" s="235" t="s">
        <v>86</v>
      </c>
      <c r="E107" s="64" t="s">
        <v>562</v>
      </c>
      <c r="F107" s="236">
        <v>3126.4</v>
      </c>
      <c r="G107" s="236">
        <v>0</v>
      </c>
      <c r="H107" s="236">
        <f t="shared" si="8"/>
        <v>3126.4</v>
      </c>
      <c r="I107" s="235"/>
    </row>
    <row r="108" spans="1:9" s="172" customFormat="1" ht="15">
      <c r="A108" s="66" t="s">
        <v>421</v>
      </c>
      <c r="B108" s="66" t="s">
        <v>563</v>
      </c>
      <c r="C108" s="67" t="s">
        <v>564</v>
      </c>
      <c r="D108" s="66" t="s">
        <v>78</v>
      </c>
      <c r="E108" s="64" t="s">
        <v>565</v>
      </c>
      <c r="F108" s="68">
        <v>488.5</v>
      </c>
      <c r="G108" s="236">
        <f t="shared" si="9"/>
        <v>97.7</v>
      </c>
      <c r="H108" s="236">
        <f t="shared" si="8"/>
        <v>586.20000000000005</v>
      </c>
      <c r="I108" s="66"/>
    </row>
    <row r="109" spans="1:9" s="2" customFormat="1" ht="15">
      <c r="A109" s="235" t="s">
        <v>566</v>
      </c>
      <c r="B109" s="235" t="s">
        <v>567</v>
      </c>
      <c r="C109" s="235" t="s">
        <v>568</v>
      </c>
      <c r="D109" s="235" t="s">
        <v>259</v>
      </c>
      <c r="E109" s="64" t="s">
        <v>536</v>
      </c>
      <c r="F109" s="236">
        <v>6916</v>
      </c>
      <c r="G109" s="236">
        <v>0</v>
      </c>
      <c r="H109" s="236">
        <f t="shared" si="8"/>
        <v>6916</v>
      </c>
      <c r="I109" s="235"/>
    </row>
    <row r="110" spans="1:9" s="2" customFormat="1" ht="15">
      <c r="A110" s="235" t="s">
        <v>485</v>
      </c>
      <c r="B110" s="235" t="s">
        <v>573</v>
      </c>
      <c r="C110" s="235" t="s">
        <v>574</v>
      </c>
      <c r="D110" s="235" t="s">
        <v>187</v>
      </c>
      <c r="E110" s="64" t="s">
        <v>575</v>
      </c>
      <c r="F110" s="236">
        <v>5413.72</v>
      </c>
      <c r="G110" s="236">
        <v>0</v>
      </c>
      <c r="H110" s="236">
        <f t="shared" si="8"/>
        <v>5413.72</v>
      </c>
      <c r="I110" s="235"/>
    </row>
    <row r="111" spans="1:9" s="2" customFormat="1" ht="15">
      <c r="A111" s="235" t="s">
        <v>576</v>
      </c>
      <c r="B111" s="235" t="s">
        <v>577</v>
      </c>
      <c r="C111" s="235" t="s">
        <v>578</v>
      </c>
      <c r="D111" s="235" t="s">
        <v>86</v>
      </c>
      <c r="E111" s="64" t="s">
        <v>579</v>
      </c>
      <c r="F111" s="236">
        <v>197.4</v>
      </c>
      <c r="G111" s="236">
        <v>0</v>
      </c>
      <c r="H111" s="236">
        <f t="shared" si="8"/>
        <v>197.4</v>
      </c>
      <c r="I111" s="235"/>
    </row>
    <row r="112" spans="1:9" s="2" customFormat="1" ht="15">
      <c r="A112" s="237" t="s">
        <v>405</v>
      </c>
      <c r="B112" s="237" t="s">
        <v>598</v>
      </c>
      <c r="C112" s="237" t="s">
        <v>599</v>
      </c>
      <c r="D112" s="237" t="s">
        <v>153</v>
      </c>
      <c r="E112" s="65"/>
      <c r="F112" s="238"/>
      <c r="G112" s="236">
        <f t="shared" si="9"/>
        <v>0</v>
      </c>
      <c r="H112" s="236">
        <f t="shared" si="8"/>
        <v>0</v>
      </c>
      <c r="I112" s="237"/>
    </row>
    <row r="113" spans="1:9" s="2" customFormat="1" ht="15">
      <c r="A113" s="237" t="s">
        <v>600</v>
      </c>
      <c r="B113" s="237" t="s">
        <v>601</v>
      </c>
      <c r="C113" s="237" t="s">
        <v>602</v>
      </c>
      <c r="D113" s="237" t="s">
        <v>78</v>
      </c>
      <c r="E113" s="65" t="s">
        <v>533</v>
      </c>
      <c r="F113" s="238">
        <v>314.39999999999998</v>
      </c>
      <c r="G113" s="236">
        <f>F113*0.2</f>
        <v>62.879999999999995</v>
      </c>
      <c r="H113" s="236">
        <f t="shared" si="8"/>
        <v>377.28</v>
      </c>
      <c r="I113" s="237"/>
    </row>
    <row r="114" spans="1:9" s="2" customFormat="1" ht="15">
      <c r="A114" s="237" t="s">
        <v>405</v>
      </c>
      <c r="B114" s="237" t="s">
        <v>603</v>
      </c>
      <c r="C114" s="237" t="s">
        <v>602</v>
      </c>
      <c r="D114" s="237" t="s">
        <v>86</v>
      </c>
      <c r="E114" s="65" t="s">
        <v>604</v>
      </c>
      <c r="F114" s="238"/>
      <c r="G114" s="236">
        <v>0</v>
      </c>
      <c r="H114" s="236">
        <f t="shared" si="8"/>
        <v>0</v>
      </c>
      <c r="I114" s="237"/>
    </row>
    <row r="115" spans="1:9" s="2" customFormat="1" ht="15">
      <c r="A115" s="237" t="s">
        <v>405</v>
      </c>
      <c r="B115" s="237" t="s">
        <v>605</v>
      </c>
      <c r="C115" s="237" t="s">
        <v>578</v>
      </c>
      <c r="D115" s="237" t="s">
        <v>78</v>
      </c>
      <c r="E115" s="65" t="s">
        <v>533</v>
      </c>
      <c r="F115" s="238">
        <v>835.5</v>
      </c>
      <c r="G115" s="236">
        <f>F115*0.2</f>
        <v>167.10000000000002</v>
      </c>
      <c r="H115" s="236">
        <f t="shared" si="8"/>
        <v>1002.6</v>
      </c>
      <c r="I115" s="237"/>
    </row>
    <row r="116" spans="1:9" s="2" customFormat="1" ht="15">
      <c r="A116" s="237" t="s">
        <v>405</v>
      </c>
      <c r="B116" s="237" t="s">
        <v>606</v>
      </c>
      <c r="C116" s="237" t="s">
        <v>607</v>
      </c>
      <c r="D116" s="237" t="s">
        <v>197</v>
      </c>
      <c r="E116" s="65" t="s">
        <v>533</v>
      </c>
      <c r="F116" s="238">
        <v>4224.43</v>
      </c>
      <c r="G116" s="236">
        <f>F116*0.2</f>
        <v>844.88600000000008</v>
      </c>
      <c r="H116" s="236">
        <f t="shared" si="8"/>
        <v>5069.3160000000007</v>
      </c>
      <c r="I116" s="237"/>
    </row>
    <row r="117" spans="1:9" s="2" customFormat="1" ht="15">
      <c r="A117" s="237" t="s">
        <v>405</v>
      </c>
      <c r="B117" s="237" t="s">
        <v>608</v>
      </c>
      <c r="C117" s="237" t="s">
        <v>609</v>
      </c>
      <c r="D117" s="237" t="s">
        <v>256</v>
      </c>
      <c r="E117" s="65" t="s">
        <v>533</v>
      </c>
      <c r="F117" s="238">
        <v>2091.1999999999998</v>
      </c>
      <c r="G117" s="236">
        <f>F117*0.2</f>
        <v>418.24</v>
      </c>
      <c r="H117" s="236">
        <f t="shared" si="8"/>
        <v>2509.4399999999996</v>
      </c>
      <c r="I117" s="237"/>
    </row>
    <row r="118" spans="1:9" s="2" customFormat="1" ht="15">
      <c r="A118" s="237"/>
      <c r="B118" s="237"/>
      <c r="C118" s="237"/>
      <c r="D118" s="237"/>
      <c r="E118" s="65"/>
      <c r="F118" s="238"/>
      <c r="G118" s="236"/>
      <c r="H118" s="236"/>
      <c r="I118" s="237"/>
    </row>
    <row r="119" spans="1:9" s="2" customFormat="1" ht="15">
      <c r="A119" s="237"/>
      <c r="B119" s="237"/>
      <c r="C119" s="237"/>
      <c r="D119" s="237"/>
      <c r="E119" s="65"/>
      <c r="F119" s="238"/>
      <c r="G119" s="236"/>
      <c r="H119" s="236"/>
      <c r="I119" s="237"/>
    </row>
    <row r="120" spans="1:9" s="2" customFormat="1" ht="15">
      <c r="A120" s="237"/>
      <c r="B120" s="237"/>
      <c r="C120" s="237"/>
      <c r="D120" s="237"/>
      <c r="E120" s="65"/>
      <c r="F120" s="238"/>
      <c r="G120" s="236"/>
      <c r="H120" s="236"/>
      <c r="I120" s="237"/>
    </row>
    <row r="121" spans="1:9" s="2" customFormat="1" ht="15">
      <c r="A121" s="237"/>
      <c r="B121" s="237"/>
      <c r="C121" s="237"/>
      <c r="D121" s="237"/>
      <c r="E121" s="65"/>
      <c r="F121" s="238"/>
      <c r="G121" s="236">
        <f t="shared" si="9"/>
        <v>0</v>
      </c>
      <c r="H121" s="236">
        <f t="shared" si="8"/>
        <v>0</v>
      </c>
      <c r="I121" s="237"/>
    </row>
    <row r="122" spans="1:9" s="3" customFormat="1" ht="16" customHeight="1">
      <c r="A122" s="407" t="s">
        <v>10</v>
      </c>
      <c r="B122" s="408"/>
      <c r="C122" s="408"/>
      <c r="D122" s="408"/>
      <c r="E122" s="409"/>
      <c r="F122" s="177">
        <f>SUM(F101:F121)</f>
        <v>32134.450000000004</v>
      </c>
      <c r="G122" s="177">
        <f>SUM(G101:G121)</f>
        <v>2807.1859999999997</v>
      </c>
      <c r="H122" s="177">
        <f>SUM(H101:H121)</f>
        <v>34941.636000000006</v>
      </c>
      <c r="I122" s="176"/>
    </row>
    <row r="123" spans="1:9" s="3" customFormat="1" ht="15" customHeight="1">
      <c r="A123" s="413" t="s">
        <v>15</v>
      </c>
      <c r="B123" s="413"/>
      <c r="C123" s="413"/>
      <c r="D123" s="413"/>
      <c r="E123" s="413"/>
      <c r="F123" s="413"/>
      <c r="G123" s="413"/>
      <c r="H123" s="413"/>
      <c r="I123" s="413"/>
    </row>
    <row r="124" spans="1:9" s="2" customFormat="1" ht="15">
      <c r="A124" s="235"/>
      <c r="B124" s="235"/>
      <c r="C124" s="235"/>
      <c r="D124" s="235"/>
      <c r="E124" s="64"/>
      <c r="F124" s="236"/>
      <c r="G124" s="236"/>
      <c r="H124" s="236"/>
      <c r="I124" s="235"/>
    </row>
    <row r="125" spans="1:9" s="2" customFormat="1" ht="15">
      <c r="A125" s="235"/>
      <c r="B125" s="235"/>
      <c r="C125" s="235"/>
      <c r="D125" s="235"/>
      <c r="E125" s="64"/>
      <c r="F125" s="236"/>
      <c r="G125" s="236"/>
      <c r="H125" s="236"/>
      <c r="I125" s="66"/>
    </row>
    <row r="126" spans="1:9" s="58" customFormat="1" ht="15">
      <c r="A126" s="235"/>
      <c r="B126" s="235"/>
      <c r="C126" s="235"/>
      <c r="D126" s="235"/>
      <c r="E126" s="64"/>
      <c r="F126" s="236"/>
      <c r="G126" s="236"/>
      <c r="H126" s="236"/>
      <c r="I126" s="235"/>
    </row>
    <row r="127" spans="1:9" s="2" customFormat="1" ht="15">
      <c r="A127" s="235"/>
      <c r="B127" s="235"/>
      <c r="C127" s="235"/>
      <c r="D127" s="235"/>
      <c r="E127" s="64"/>
      <c r="F127" s="236"/>
      <c r="G127" s="236"/>
      <c r="H127" s="236"/>
      <c r="I127" s="235"/>
    </row>
    <row r="128" spans="1:9" s="2" customFormat="1" ht="15">
      <c r="A128" s="235"/>
      <c r="B128" s="235"/>
      <c r="C128" s="235"/>
      <c r="D128" s="235"/>
      <c r="E128" s="64"/>
      <c r="F128" s="236"/>
      <c r="G128" s="236"/>
      <c r="H128" s="236"/>
      <c r="I128" s="235"/>
    </row>
    <row r="129" spans="1:9" s="2" customFormat="1" ht="15">
      <c r="A129" s="235"/>
      <c r="B129" s="235"/>
      <c r="C129" s="235"/>
      <c r="D129" s="235"/>
      <c r="E129" s="64"/>
      <c r="F129" s="236"/>
      <c r="G129" s="236"/>
      <c r="H129" s="236"/>
      <c r="I129" s="235"/>
    </row>
    <row r="130" spans="1:9" s="2" customFormat="1" ht="15">
      <c r="A130" s="235"/>
      <c r="B130" s="235"/>
      <c r="C130" s="235"/>
      <c r="D130" s="235"/>
      <c r="E130" s="64"/>
      <c r="F130" s="236"/>
      <c r="G130" s="236"/>
      <c r="H130" s="236"/>
      <c r="I130" s="235"/>
    </row>
    <row r="131" spans="1:9" s="172" customFormat="1" ht="14">
      <c r="A131" s="66"/>
      <c r="B131" s="66"/>
      <c r="C131" s="67"/>
      <c r="D131" s="66"/>
      <c r="E131" s="64"/>
      <c r="F131" s="68"/>
      <c r="G131" s="68"/>
      <c r="H131" s="236"/>
      <c r="I131" s="66"/>
    </row>
    <row r="132" spans="1:9" s="2" customFormat="1" ht="15">
      <c r="A132" s="235"/>
      <c r="B132" s="235"/>
      <c r="C132" s="235"/>
      <c r="D132" s="235"/>
      <c r="E132" s="64"/>
      <c r="F132" s="236"/>
      <c r="G132" s="236"/>
      <c r="H132" s="68"/>
      <c r="I132" s="235"/>
    </row>
    <row r="133" spans="1:9" s="2" customFormat="1" ht="15">
      <c r="A133" s="235"/>
      <c r="B133" s="235"/>
      <c r="C133" s="235"/>
      <c r="D133" s="235"/>
      <c r="E133" s="64"/>
      <c r="F133" s="236"/>
      <c r="G133" s="236"/>
      <c r="H133" s="68"/>
      <c r="I133" s="235"/>
    </row>
    <row r="134" spans="1:9" s="2" customFormat="1" ht="15">
      <c r="A134" s="235"/>
      <c r="B134" s="235"/>
      <c r="C134" s="235"/>
      <c r="D134" s="235"/>
      <c r="E134" s="64"/>
      <c r="F134" s="236"/>
      <c r="G134" s="236"/>
      <c r="H134" s="68"/>
      <c r="I134" s="69"/>
    </row>
    <row r="135" spans="1:9" s="2" customFormat="1" ht="14">
      <c r="A135" s="69"/>
      <c r="B135" s="69"/>
      <c r="C135" s="239"/>
      <c r="D135" s="69"/>
      <c r="E135" s="64"/>
      <c r="F135" s="68"/>
      <c r="G135" s="68"/>
      <c r="H135" s="68"/>
      <c r="I135" s="69"/>
    </row>
    <row r="136" spans="1:9" s="3" customFormat="1" ht="15">
      <c r="A136" s="235"/>
      <c r="B136" s="235"/>
      <c r="C136" s="235"/>
      <c r="D136" s="235"/>
      <c r="E136" s="64"/>
      <c r="F136" s="236"/>
      <c r="G136" s="236"/>
      <c r="H136" s="68"/>
      <c r="I136" s="69"/>
    </row>
    <row r="137" spans="1:9" s="2" customFormat="1" ht="15">
      <c r="A137" s="235"/>
      <c r="B137" s="235"/>
      <c r="C137" s="235"/>
      <c r="D137" s="235"/>
      <c r="E137" s="64"/>
      <c r="F137" s="236"/>
      <c r="G137" s="236"/>
      <c r="H137" s="68"/>
      <c r="I137" s="237"/>
    </row>
    <row r="138" spans="1:9" s="2" customFormat="1" ht="15">
      <c r="A138" s="235"/>
      <c r="B138" s="235"/>
      <c r="C138" s="235"/>
      <c r="D138" s="235"/>
      <c r="E138" s="64"/>
      <c r="F138" s="236"/>
      <c r="G138" s="236"/>
      <c r="H138" s="236"/>
      <c r="I138" s="235"/>
    </row>
    <row r="139" spans="1:9" s="2" customFormat="1" ht="15">
      <c r="A139" s="235"/>
      <c r="B139" s="235"/>
      <c r="C139" s="235"/>
      <c r="D139" s="235"/>
      <c r="E139" s="64"/>
      <c r="F139" s="236"/>
      <c r="G139" s="236"/>
      <c r="H139" s="236"/>
      <c r="I139" s="235"/>
    </row>
    <row r="140" spans="1:9" s="2" customFormat="1" ht="15">
      <c r="A140" s="235"/>
      <c r="B140" s="235"/>
      <c r="C140" s="235"/>
      <c r="D140" s="235"/>
      <c r="E140" s="64"/>
      <c r="F140" s="236"/>
      <c r="G140" s="236"/>
      <c r="H140" s="236"/>
      <c r="I140" s="235"/>
    </row>
    <row r="141" spans="1:9" s="3" customFormat="1" ht="16" customHeight="1">
      <c r="A141" s="407" t="s">
        <v>10</v>
      </c>
      <c r="B141" s="408"/>
      <c r="C141" s="408"/>
      <c r="D141" s="408"/>
      <c r="E141" s="409"/>
      <c r="F141" s="177">
        <f>SUM(F124:F140)</f>
        <v>0</v>
      </c>
      <c r="G141" s="177">
        <f>SUM(G124:G140)</f>
        <v>0</v>
      </c>
      <c r="H141" s="177">
        <f>SUM(H124:H140)</f>
        <v>0</v>
      </c>
      <c r="I141" s="176"/>
    </row>
    <row r="142" spans="1:9" s="3" customFormat="1" ht="15" customHeight="1">
      <c r="A142" s="413" t="s">
        <v>16</v>
      </c>
      <c r="B142" s="413"/>
      <c r="C142" s="413"/>
      <c r="D142" s="413"/>
      <c r="E142" s="413"/>
      <c r="F142" s="413"/>
      <c r="G142" s="413"/>
      <c r="H142" s="413"/>
      <c r="I142" s="413"/>
    </row>
    <row r="143" spans="1:9" s="3" customFormat="1" ht="15">
      <c r="A143" s="235"/>
      <c r="B143" s="235"/>
      <c r="C143" s="235"/>
      <c r="D143" s="235"/>
      <c r="E143" s="64"/>
      <c r="F143" s="236"/>
      <c r="G143" s="236"/>
      <c r="H143" s="68"/>
      <c r="I143" s="235"/>
    </row>
    <row r="144" spans="1:9" s="2" customFormat="1" ht="15">
      <c r="A144" s="235"/>
      <c r="B144" s="235"/>
      <c r="C144" s="235"/>
      <c r="D144" s="235"/>
      <c r="E144" s="64"/>
      <c r="F144" s="236"/>
      <c r="G144" s="236"/>
      <c r="H144" s="68"/>
      <c r="I144" s="235"/>
    </row>
    <row r="145" spans="1:9" s="2" customFormat="1" ht="15">
      <c r="A145" s="235"/>
      <c r="B145" s="235"/>
      <c r="C145" s="235"/>
      <c r="D145" s="235"/>
      <c r="E145" s="64"/>
      <c r="F145" s="236"/>
      <c r="G145" s="236"/>
      <c r="H145" s="68"/>
      <c r="I145" s="235"/>
    </row>
    <row r="146" spans="1:9" s="2" customFormat="1" ht="15">
      <c r="A146" s="235"/>
      <c r="B146" s="235"/>
      <c r="C146" s="235"/>
      <c r="D146" s="235"/>
      <c r="E146" s="64"/>
      <c r="F146" s="236"/>
      <c r="G146" s="236"/>
      <c r="H146" s="68"/>
      <c r="I146" s="235"/>
    </row>
    <row r="147" spans="1:9" s="58" customFormat="1" ht="15">
      <c r="A147" s="235"/>
      <c r="B147" s="235"/>
      <c r="C147" s="235"/>
      <c r="D147" s="235"/>
      <c r="E147" s="64"/>
      <c r="F147" s="236"/>
      <c r="G147" s="236"/>
      <c r="H147" s="68"/>
      <c r="I147" s="235"/>
    </row>
    <row r="148" spans="1:9" s="2" customFormat="1" ht="15">
      <c r="A148" s="235"/>
      <c r="B148" s="235"/>
      <c r="C148" s="235"/>
      <c r="D148" s="235"/>
      <c r="E148" s="64"/>
      <c r="F148" s="236"/>
      <c r="G148" s="236"/>
      <c r="H148" s="68"/>
      <c r="I148" s="235"/>
    </row>
    <row r="149" spans="1:9" s="2" customFormat="1" ht="15">
      <c r="A149" s="235"/>
      <c r="B149" s="235"/>
      <c r="C149" s="235"/>
      <c r="D149" s="235"/>
      <c r="E149" s="64"/>
      <c r="F149" s="236"/>
      <c r="G149" s="236"/>
      <c r="H149" s="68"/>
      <c r="I149" s="235"/>
    </row>
    <row r="150" spans="1:9">
      <c r="A150" s="3"/>
      <c r="B150" s="3"/>
      <c r="C150" s="3"/>
      <c r="D150" s="3"/>
      <c r="E150" s="3"/>
      <c r="F150" s="3"/>
      <c r="G150" s="3"/>
      <c r="H150" s="3"/>
      <c r="I150" s="3"/>
    </row>
    <row r="151" spans="1:9" s="2" customFormat="1" ht="15">
      <c r="A151" s="235"/>
      <c r="B151" s="235"/>
      <c r="C151" s="235"/>
      <c r="D151" s="235"/>
      <c r="E151" s="64"/>
      <c r="F151" s="236"/>
      <c r="G151" s="236"/>
      <c r="H151" s="68"/>
      <c r="I151" s="235"/>
    </row>
    <row r="152" spans="1:9" s="172" customFormat="1" ht="14">
      <c r="A152" s="66"/>
      <c r="B152" s="66"/>
      <c r="C152" s="67"/>
      <c r="D152" s="66"/>
      <c r="E152" s="64"/>
      <c r="F152" s="68"/>
      <c r="G152" s="68"/>
      <c r="H152" s="68"/>
      <c r="I152" s="235"/>
    </row>
    <row r="153" spans="1:9" s="2" customFormat="1" ht="15">
      <c r="A153" s="235"/>
      <c r="B153" s="235"/>
      <c r="C153" s="235"/>
      <c r="D153" s="235"/>
      <c r="E153" s="64"/>
      <c r="F153" s="236"/>
      <c r="G153" s="236"/>
      <c r="H153" s="68"/>
      <c r="I153" s="235"/>
    </row>
    <row r="154" spans="1:9" s="2" customFormat="1" ht="15">
      <c r="A154" s="235"/>
      <c r="B154" s="235"/>
      <c r="C154" s="235"/>
      <c r="D154" s="235"/>
      <c r="E154" s="64"/>
      <c r="F154" s="236"/>
      <c r="G154" s="236"/>
      <c r="H154" s="68"/>
      <c r="I154" s="235"/>
    </row>
    <row r="155" spans="1:9" s="2" customFormat="1" ht="15">
      <c r="A155" s="235"/>
      <c r="B155" s="235"/>
      <c r="C155" s="235"/>
      <c r="D155" s="235"/>
      <c r="E155" s="64"/>
      <c r="F155" s="236"/>
      <c r="G155" s="236"/>
      <c r="H155" s="68"/>
      <c r="I155" s="235"/>
    </row>
    <row r="156" spans="1:9" s="2" customFormat="1" ht="14">
      <c r="A156" s="69"/>
      <c r="B156" s="69"/>
      <c r="C156" s="239"/>
      <c r="D156" s="69"/>
      <c r="E156" s="64"/>
      <c r="F156" s="68"/>
      <c r="G156" s="68"/>
      <c r="H156" s="68"/>
      <c r="I156" s="69"/>
    </row>
    <row r="157" spans="1:9" s="2" customFormat="1" ht="15">
      <c r="A157" s="235"/>
      <c r="B157" s="235"/>
      <c r="C157" s="235"/>
      <c r="D157" s="235"/>
      <c r="E157" s="64"/>
      <c r="F157" s="236"/>
      <c r="G157" s="236"/>
      <c r="H157" s="68"/>
      <c r="I157" s="69"/>
    </row>
    <row r="158" spans="1:9" s="58" customFormat="1" ht="15">
      <c r="A158" s="235"/>
      <c r="B158" s="235"/>
      <c r="C158" s="235"/>
      <c r="D158" s="235"/>
      <c r="E158" s="64"/>
      <c r="F158" s="236"/>
      <c r="G158" s="236"/>
      <c r="H158" s="68"/>
      <c r="I158" s="235"/>
    </row>
    <row r="159" spans="1:9" s="2" customFormat="1" ht="15">
      <c r="A159" s="235"/>
      <c r="B159" s="235"/>
      <c r="C159" s="235"/>
      <c r="D159" s="235"/>
      <c r="E159" s="64"/>
      <c r="F159" s="236"/>
      <c r="G159" s="236"/>
      <c r="H159" s="68"/>
      <c r="I159" s="235"/>
    </row>
    <row r="160" spans="1:9" s="58" customFormat="1" ht="15">
      <c r="A160" s="235"/>
      <c r="B160" s="235"/>
      <c r="C160" s="235"/>
      <c r="D160" s="235"/>
      <c r="E160" s="64"/>
      <c r="F160" s="236"/>
      <c r="G160" s="236"/>
      <c r="H160" s="68"/>
      <c r="I160" s="235"/>
    </row>
    <row r="161" spans="1:9" s="58" customFormat="1" ht="15">
      <c r="A161" s="235"/>
      <c r="B161" s="235"/>
      <c r="C161" s="235"/>
      <c r="D161" s="235"/>
      <c r="E161" s="64"/>
      <c r="F161" s="236"/>
      <c r="G161" s="236"/>
      <c r="H161" s="68"/>
      <c r="I161" s="235"/>
    </row>
    <row r="162" spans="1:9" s="2" customFormat="1" ht="15">
      <c r="A162" s="235"/>
      <c r="B162" s="235"/>
      <c r="C162" s="235"/>
      <c r="D162" s="235"/>
      <c r="E162" s="64"/>
      <c r="F162" s="236"/>
      <c r="G162" s="236"/>
      <c r="H162" s="68"/>
      <c r="I162" s="235"/>
    </row>
    <row r="163" spans="1:9" s="2" customFormat="1" ht="15">
      <c r="A163" s="235"/>
      <c r="B163" s="235"/>
      <c r="C163" s="235"/>
      <c r="D163" s="235"/>
      <c r="E163" s="64"/>
      <c r="F163" s="236"/>
      <c r="G163" s="236"/>
      <c r="H163" s="68"/>
      <c r="I163" s="235"/>
    </row>
    <row r="164" spans="1:9" s="2" customFormat="1" ht="15">
      <c r="A164" s="235"/>
      <c r="B164" s="235"/>
      <c r="C164" s="235"/>
      <c r="D164" s="235"/>
      <c r="E164" s="64"/>
      <c r="F164" s="236"/>
      <c r="G164" s="236"/>
      <c r="H164" s="68"/>
      <c r="I164" s="235"/>
    </row>
    <row r="165" spans="1:9" s="2" customFormat="1" ht="15">
      <c r="A165" s="235"/>
      <c r="B165" s="235"/>
      <c r="C165" s="235"/>
      <c r="D165" s="235"/>
      <c r="E165" s="64"/>
      <c r="F165" s="236"/>
      <c r="G165" s="236"/>
      <c r="H165" s="68"/>
      <c r="I165" s="235"/>
    </row>
    <row r="166" spans="1:9" s="2" customFormat="1" ht="15">
      <c r="A166" s="235"/>
      <c r="B166" s="235"/>
      <c r="C166" s="235"/>
      <c r="D166" s="235"/>
      <c r="E166" s="64"/>
      <c r="F166" s="236"/>
      <c r="G166" s="236"/>
      <c r="H166" s="68"/>
      <c r="I166" s="235"/>
    </row>
    <row r="167" spans="1:9" s="2" customFormat="1" ht="15">
      <c r="A167" s="235"/>
      <c r="B167" s="235"/>
      <c r="C167" s="235"/>
      <c r="D167" s="235"/>
      <c r="E167" s="64"/>
      <c r="F167" s="236"/>
      <c r="G167" s="236"/>
      <c r="H167" s="68"/>
      <c r="I167" s="235"/>
    </row>
    <row r="168" spans="1:9" s="2" customFormat="1" ht="15">
      <c r="A168" s="235"/>
      <c r="B168" s="235"/>
      <c r="C168" s="235"/>
      <c r="D168" s="235"/>
      <c r="E168" s="64"/>
      <c r="F168" s="236"/>
      <c r="G168" s="236"/>
      <c r="H168" s="68"/>
      <c r="I168" s="235"/>
    </row>
    <row r="169" spans="1:9" s="2" customFormat="1" ht="15">
      <c r="A169" s="235"/>
      <c r="B169" s="235"/>
      <c r="C169" s="235"/>
      <c r="D169" s="235"/>
      <c r="E169" s="64"/>
      <c r="F169" s="236"/>
      <c r="G169" s="236"/>
      <c r="H169" s="68"/>
      <c r="I169" s="235"/>
    </row>
    <row r="170" spans="1:9" s="2" customFormat="1" ht="15">
      <c r="A170" s="235"/>
      <c r="B170" s="235"/>
      <c r="C170" s="235"/>
      <c r="D170" s="235"/>
      <c r="E170" s="64"/>
      <c r="F170" s="236"/>
      <c r="G170" s="236"/>
      <c r="H170" s="68"/>
      <c r="I170" s="235"/>
    </row>
    <row r="171" spans="1:9" s="2" customFormat="1" ht="15">
      <c r="A171" s="235"/>
      <c r="B171" s="235"/>
      <c r="C171" s="235"/>
      <c r="D171" s="235"/>
      <c r="E171" s="64"/>
      <c r="F171" s="236"/>
      <c r="G171" s="236"/>
      <c r="H171" s="68"/>
      <c r="I171" s="235"/>
    </row>
    <row r="172" spans="1:9" s="2" customFormat="1" ht="15">
      <c r="A172" s="235"/>
      <c r="B172" s="235"/>
      <c r="C172" s="235"/>
      <c r="D172" s="235"/>
      <c r="E172" s="64"/>
      <c r="F172" s="236"/>
      <c r="G172" s="236"/>
      <c r="H172" s="68"/>
      <c r="I172" s="235"/>
    </row>
    <row r="173" spans="1:9" s="3" customFormat="1" ht="15">
      <c r="A173" s="235"/>
      <c r="B173" s="235"/>
      <c r="C173" s="235"/>
      <c r="D173" s="235"/>
      <c r="E173" s="64"/>
      <c r="F173" s="236"/>
      <c r="G173" s="236"/>
      <c r="H173" s="68"/>
      <c r="I173" s="235"/>
    </row>
    <row r="174" spans="1:9" s="3" customFormat="1" ht="15">
      <c r="A174" s="61"/>
      <c r="B174" s="62"/>
      <c r="C174" s="61"/>
      <c r="D174" s="61" t="s">
        <v>10</v>
      </c>
      <c r="E174" s="61"/>
      <c r="F174" s="63">
        <f>SUM(F143:F173)</f>
        <v>0</v>
      </c>
      <c r="G174" s="63">
        <f>SUM(G143:G173)</f>
        <v>0</v>
      </c>
      <c r="H174" s="63">
        <f>SUM(H143:H173)</f>
        <v>0</v>
      </c>
      <c r="I174" s="61"/>
    </row>
    <row r="175" spans="1:9" s="3" customFormat="1" ht="15" customHeight="1">
      <c r="A175" s="413" t="s">
        <v>17</v>
      </c>
      <c r="B175" s="413"/>
      <c r="C175" s="413"/>
      <c r="D175" s="413"/>
      <c r="E175" s="413"/>
      <c r="F175" s="413"/>
      <c r="G175" s="413"/>
      <c r="H175" s="413"/>
      <c r="I175" s="413"/>
    </row>
    <row r="176" spans="1:9" s="2" customFormat="1" ht="15">
      <c r="A176" s="235"/>
      <c r="B176" s="235"/>
      <c r="C176" s="235"/>
      <c r="D176" s="235"/>
      <c r="E176" s="64"/>
      <c r="F176" s="236"/>
      <c r="G176" s="236"/>
      <c r="H176" s="236"/>
      <c r="I176" s="235"/>
    </row>
    <row r="177" spans="1:9" s="2" customFormat="1" ht="15">
      <c r="A177" s="235"/>
      <c r="B177" s="235"/>
      <c r="C177" s="235"/>
      <c r="D177" s="235"/>
      <c r="E177" s="64"/>
      <c r="F177" s="236"/>
      <c r="G177" s="236"/>
      <c r="H177" s="236"/>
      <c r="I177" s="235"/>
    </row>
    <row r="178" spans="1:9" s="2" customFormat="1" ht="15">
      <c r="A178" s="235"/>
      <c r="B178" s="235"/>
      <c r="C178" s="235"/>
      <c r="D178" s="235"/>
      <c r="E178" s="64"/>
      <c r="F178" s="236"/>
      <c r="G178" s="236"/>
      <c r="H178" s="236"/>
      <c r="I178" s="235"/>
    </row>
    <row r="179" spans="1:9" s="2" customFormat="1" ht="15">
      <c r="A179" s="235"/>
      <c r="B179" s="235"/>
      <c r="C179" s="235"/>
      <c r="D179" s="235"/>
      <c r="E179" s="64"/>
      <c r="F179" s="236"/>
      <c r="G179" s="236"/>
      <c r="H179" s="236"/>
      <c r="I179" s="235"/>
    </row>
    <row r="180" spans="1:9" s="2" customFormat="1" ht="15">
      <c r="A180" s="235"/>
      <c r="B180" s="235"/>
      <c r="C180" s="235"/>
      <c r="D180" s="235"/>
      <c r="E180" s="64"/>
      <c r="F180" s="236"/>
      <c r="G180" s="236"/>
      <c r="H180" s="236"/>
      <c r="I180" s="235"/>
    </row>
    <row r="181" spans="1:9" s="2" customFormat="1" ht="15">
      <c r="A181" s="235"/>
      <c r="B181" s="235"/>
      <c r="C181" s="235"/>
      <c r="D181" s="235"/>
      <c r="E181" s="64"/>
      <c r="F181" s="236"/>
      <c r="G181" s="236"/>
      <c r="H181" s="236"/>
      <c r="I181" s="235"/>
    </row>
    <row r="182" spans="1:9" s="2" customFormat="1" ht="15">
      <c r="A182" s="235"/>
      <c r="B182" s="235"/>
      <c r="C182" s="235"/>
      <c r="D182" s="235"/>
      <c r="E182" s="64"/>
      <c r="F182" s="236"/>
      <c r="G182" s="236"/>
      <c r="H182" s="236"/>
      <c r="I182" s="235"/>
    </row>
    <row r="183" spans="1:9" s="2" customFormat="1" ht="15">
      <c r="A183" s="235"/>
      <c r="B183" s="235"/>
      <c r="C183" s="235"/>
      <c r="D183" s="235"/>
      <c r="E183" s="64"/>
      <c r="F183" s="236"/>
      <c r="G183" s="236"/>
      <c r="H183" s="236"/>
      <c r="I183" s="235"/>
    </row>
    <row r="184" spans="1:9" s="172" customFormat="1" ht="14">
      <c r="A184" s="66"/>
      <c r="B184" s="66"/>
      <c r="C184" s="67"/>
      <c r="D184" s="66"/>
      <c r="E184" s="64"/>
      <c r="F184" s="68"/>
      <c r="G184" s="68"/>
      <c r="H184" s="68"/>
      <c r="I184" s="235"/>
    </row>
    <row r="185" spans="1:9" s="2" customFormat="1" ht="15">
      <c r="A185" s="235"/>
      <c r="B185" s="235"/>
      <c r="C185" s="235"/>
      <c r="D185" s="235"/>
      <c r="E185" s="64"/>
      <c r="F185" s="236"/>
      <c r="G185" s="68"/>
      <c r="H185" s="68"/>
      <c r="I185" s="235"/>
    </row>
    <row r="186" spans="1:9" s="2" customFormat="1" ht="15">
      <c r="A186" s="235"/>
      <c r="B186" s="235"/>
      <c r="C186" s="235"/>
      <c r="D186" s="235"/>
      <c r="E186" s="64"/>
      <c r="F186" s="236"/>
      <c r="G186" s="236"/>
      <c r="H186" s="68"/>
      <c r="I186" s="237"/>
    </row>
    <row r="187" spans="1:9" s="2" customFormat="1" ht="15">
      <c r="A187" s="235"/>
      <c r="B187" s="235"/>
      <c r="C187" s="235"/>
      <c r="D187" s="235"/>
      <c r="E187" s="64"/>
      <c r="F187" s="236"/>
      <c r="G187" s="236"/>
      <c r="H187" s="68"/>
      <c r="I187" s="235"/>
    </row>
    <row r="188" spans="1:9" s="2" customFormat="1" ht="15">
      <c r="A188" s="235"/>
      <c r="B188" s="235"/>
      <c r="C188" s="235"/>
      <c r="D188" s="235"/>
      <c r="E188" s="64"/>
      <c r="F188" s="236"/>
      <c r="G188" s="236"/>
      <c r="H188" s="68"/>
      <c r="I188" s="235"/>
    </row>
    <row r="189" spans="1:9" s="2" customFormat="1" ht="15">
      <c r="A189" s="237"/>
      <c r="B189" s="237"/>
      <c r="C189" s="237"/>
      <c r="D189" s="237"/>
      <c r="E189" s="65"/>
      <c r="F189" s="238"/>
      <c r="G189" s="238"/>
      <c r="H189" s="72"/>
      <c r="I189" s="237"/>
    </row>
    <row r="190" spans="1:9" s="3" customFormat="1" ht="15">
      <c r="A190" s="70"/>
      <c r="B190" s="70"/>
      <c r="C190" s="71"/>
      <c r="D190" s="70"/>
      <c r="E190" s="65"/>
      <c r="F190" s="72"/>
      <c r="G190" s="72"/>
      <c r="H190" s="72"/>
      <c r="I190" s="237"/>
    </row>
    <row r="191" spans="1:9" s="3" customFormat="1" ht="15">
      <c r="A191" s="61"/>
      <c r="B191" s="62"/>
      <c r="C191" s="61"/>
      <c r="D191" s="61" t="s">
        <v>10</v>
      </c>
      <c r="E191" s="61"/>
      <c r="F191" s="63">
        <f>SUM(F176:F190)</f>
        <v>0</v>
      </c>
      <c r="G191" s="63">
        <f>SUM(G176:G190)</f>
        <v>0</v>
      </c>
      <c r="H191" s="63">
        <f>SUM(H176:H190)</f>
        <v>0</v>
      </c>
      <c r="I191" s="61"/>
    </row>
    <row r="192" spans="1:9" s="3" customFormat="1" ht="15" customHeight="1">
      <c r="A192" s="413" t="s">
        <v>18</v>
      </c>
      <c r="B192" s="413"/>
      <c r="C192" s="413"/>
      <c r="D192" s="413"/>
      <c r="E192" s="413"/>
      <c r="F192" s="413"/>
      <c r="G192" s="413"/>
      <c r="H192" s="413"/>
      <c r="I192" s="413"/>
    </row>
    <row r="193" spans="1:9" s="2" customFormat="1" ht="15">
      <c r="A193" s="235"/>
      <c r="B193" s="235"/>
      <c r="C193" s="235"/>
      <c r="D193" s="235"/>
      <c r="E193" s="64"/>
      <c r="F193" s="236"/>
      <c r="G193" s="236"/>
      <c r="H193" s="236"/>
      <c r="I193" s="235"/>
    </row>
    <row r="194" spans="1:9" s="2" customFormat="1" ht="15">
      <c r="A194" s="235"/>
      <c r="B194" s="235"/>
      <c r="C194" s="235"/>
      <c r="D194" s="235"/>
      <c r="E194" s="64"/>
      <c r="F194" s="236"/>
      <c r="G194" s="236"/>
      <c r="H194" s="236"/>
      <c r="I194" s="235"/>
    </row>
    <row r="195" spans="1:9" s="2" customFormat="1" ht="15">
      <c r="A195" s="235"/>
      <c r="B195" s="235"/>
      <c r="C195" s="235"/>
      <c r="D195" s="235"/>
      <c r="E195" s="64"/>
      <c r="F195" s="236"/>
      <c r="G195" s="236"/>
      <c r="H195" s="236"/>
      <c r="I195" s="235"/>
    </row>
    <row r="196" spans="1:9" s="2" customFormat="1" ht="15">
      <c r="A196" s="235"/>
      <c r="B196" s="235"/>
      <c r="C196" s="235"/>
      <c r="D196" s="235"/>
      <c r="E196" s="64"/>
      <c r="F196" s="236"/>
      <c r="G196" s="236"/>
      <c r="H196" s="236"/>
      <c r="I196" s="235"/>
    </row>
    <row r="197" spans="1:9" s="58" customFormat="1" ht="15">
      <c r="A197" s="235"/>
      <c r="B197" s="235"/>
      <c r="C197" s="235"/>
      <c r="D197" s="235"/>
      <c r="E197" s="64"/>
      <c r="F197" s="236"/>
      <c r="G197" s="236"/>
      <c r="H197" s="236"/>
      <c r="I197" s="235"/>
    </row>
    <row r="198" spans="1:9" s="2" customFormat="1" ht="14" customHeight="1">
      <c r="A198" s="235"/>
      <c r="B198" s="235"/>
      <c r="C198" s="235"/>
      <c r="D198" s="235"/>
      <c r="E198" s="64"/>
      <c r="F198" s="236"/>
      <c r="G198" s="236"/>
      <c r="H198" s="236"/>
      <c r="I198" s="235"/>
    </row>
    <row r="199" spans="1:9" s="2" customFormat="1" ht="15">
      <c r="A199" s="235"/>
      <c r="B199" s="235"/>
      <c r="C199" s="235"/>
      <c r="D199" s="235"/>
      <c r="E199" s="64"/>
      <c r="F199" s="236"/>
      <c r="G199" s="236"/>
      <c r="H199" s="236"/>
      <c r="I199" s="235"/>
    </row>
    <row r="200" spans="1:9" s="58" customFormat="1" ht="15">
      <c r="A200" s="235"/>
      <c r="B200" s="235"/>
      <c r="C200" s="235"/>
      <c r="D200" s="235"/>
      <c r="E200" s="64"/>
      <c r="F200" s="236"/>
      <c r="G200" s="236"/>
      <c r="H200" s="236"/>
      <c r="I200" s="235"/>
    </row>
    <row r="201" spans="1:9" s="172" customFormat="1" ht="14">
      <c r="A201" s="66"/>
      <c r="B201" s="66"/>
      <c r="C201" s="67"/>
      <c r="D201" s="66"/>
      <c r="E201" s="64"/>
      <c r="F201" s="68"/>
      <c r="G201" s="68"/>
      <c r="H201" s="236"/>
      <c r="I201" s="235"/>
    </row>
    <row r="202" spans="1:9" s="2" customFormat="1" ht="15">
      <c r="A202" s="235"/>
      <c r="B202" s="235"/>
      <c r="C202" s="235"/>
      <c r="D202" s="235"/>
      <c r="E202" s="64"/>
      <c r="F202" s="236"/>
      <c r="G202" s="236"/>
      <c r="H202" s="236"/>
      <c r="I202" s="235"/>
    </row>
    <row r="203" spans="1:9" s="2" customFormat="1" ht="15">
      <c r="A203" s="235"/>
      <c r="B203" s="235"/>
      <c r="C203" s="235"/>
      <c r="D203" s="235"/>
      <c r="E203" s="64"/>
      <c r="F203" s="236"/>
      <c r="G203" s="236"/>
      <c r="H203" s="236"/>
      <c r="I203" s="235"/>
    </row>
    <row r="204" spans="1:9" s="2" customFormat="1" ht="15">
      <c r="A204" s="235"/>
      <c r="B204" s="235"/>
      <c r="C204" s="235"/>
      <c r="D204" s="235"/>
      <c r="E204" s="64"/>
      <c r="F204" s="236"/>
      <c r="G204" s="236"/>
      <c r="H204" s="236"/>
      <c r="I204" s="235"/>
    </row>
    <row r="205" spans="1:9" s="2" customFormat="1" ht="15">
      <c r="A205" s="69"/>
      <c r="B205" s="69"/>
      <c r="C205" s="239"/>
      <c r="D205" s="69"/>
      <c r="E205" s="64"/>
      <c r="F205" s="68"/>
      <c r="G205" s="68"/>
      <c r="H205" s="236"/>
      <c r="I205" s="69"/>
    </row>
    <row r="206" spans="1:9" s="2" customFormat="1" ht="15">
      <c r="A206" s="70"/>
      <c r="B206" s="70"/>
      <c r="C206" s="71"/>
      <c r="D206" s="70"/>
      <c r="E206" s="65"/>
      <c r="F206" s="72"/>
      <c r="G206" s="72"/>
      <c r="H206" s="236"/>
      <c r="I206" s="70"/>
    </row>
    <row r="207" spans="1:9" s="2" customFormat="1" ht="15">
      <c r="A207" s="70"/>
      <c r="B207" s="70"/>
      <c r="C207" s="71"/>
      <c r="D207" s="70"/>
      <c r="E207" s="65"/>
      <c r="F207" s="72"/>
      <c r="G207" s="72"/>
      <c r="H207" s="236"/>
      <c r="I207" s="70"/>
    </row>
    <row r="208" spans="1:9" s="2" customFormat="1" ht="15">
      <c r="A208" s="70"/>
      <c r="B208" s="70"/>
      <c r="C208" s="71"/>
      <c r="D208" s="70"/>
      <c r="E208" s="65"/>
      <c r="F208" s="72"/>
      <c r="G208" s="72"/>
      <c r="H208" s="236"/>
      <c r="I208" s="70"/>
    </row>
    <row r="209" spans="1:9" s="2" customFormat="1" ht="15">
      <c r="A209" s="70"/>
      <c r="B209" s="70"/>
      <c r="C209" s="71"/>
      <c r="D209" s="70"/>
      <c r="E209" s="65"/>
      <c r="F209" s="72"/>
      <c r="G209" s="72"/>
      <c r="H209" s="236"/>
      <c r="I209" s="70"/>
    </row>
    <row r="210" spans="1:9" s="2" customFormat="1" ht="14">
      <c r="A210" s="70"/>
      <c r="B210" s="70"/>
      <c r="C210" s="71"/>
      <c r="D210" s="70"/>
      <c r="E210" s="65"/>
      <c r="F210" s="72"/>
      <c r="G210" s="72"/>
      <c r="H210" s="82"/>
      <c r="I210" s="70"/>
    </row>
    <row r="211" spans="1:9" s="2" customFormat="1" ht="15">
      <c r="A211" s="70"/>
      <c r="B211" s="70"/>
      <c r="C211" s="71"/>
      <c r="D211" s="70"/>
      <c r="E211" s="65"/>
      <c r="F211" s="72"/>
      <c r="G211" s="72"/>
      <c r="H211" s="236"/>
      <c r="I211" s="70"/>
    </row>
    <row r="212" spans="1:9" s="2" customFormat="1" ht="15">
      <c r="A212" s="70"/>
      <c r="B212" s="70"/>
      <c r="C212" s="71"/>
      <c r="D212" s="70"/>
      <c r="E212" s="65"/>
      <c r="F212" s="72"/>
      <c r="G212" s="72"/>
      <c r="H212" s="236"/>
      <c r="I212" s="70"/>
    </row>
    <row r="213" spans="1:9" s="2" customFormat="1" ht="14">
      <c r="A213" s="70"/>
      <c r="B213" s="70"/>
      <c r="C213" s="71"/>
      <c r="D213" s="70"/>
      <c r="E213" s="65"/>
      <c r="F213" s="72"/>
      <c r="G213" s="72"/>
      <c r="H213" s="82"/>
      <c r="I213" s="70"/>
    </row>
    <row r="214" spans="1:9" s="2" customFormat="1" ht="14">
      <c r="A214" s="70"/>
      <c r="B214" s="70"/>
      <c r="C214" s="71"/>
      <c r="D214" s="70"/>
      <c r="E214" s="65"/>
      <c r="F214" s="72"/>
      <c r="G214" s="72"/>
      <c r="H214" s="82"/>
      <c r="I214" s="70"/>
    </row>
    <row r="215" spans="1:9" s="2" customFormat="1" ht="15">
      <c r="A215" s="70"/>
      <c r="B215" s="70"/>
      <c r="C215" s="71"/>
      <c r="D215" s="70"/>
      <c r="E215" s="65"/>
      <c r="F215" s="72"/>
      <c r="G215" s="72"/>
      <c r="H215" s="238"/>
      <c r="I215" s="70"/>
    </row>
    <row r="216" spans="1:9" s="2" customFormat="1" ht="15">
      <c r="A216" s="70"/>
      <c r="B216" s="70"/>
      <c r="C216" s="71"/>
      <c r="D216" s="70"/>
      <c r="E216" s="65"/>
      <c r="F216" s="72"/>
      <c r="G216" s="72"/>
      <c r="H216" s="238"/>
      <c r="I216" s="70"/>
    </row>
    <row r="217" spans="1:9" s="2" customFormat="1" ht="15">
      <c r="A217" s="70"/>
      <c r="B217" s="70"/>
      <c r="C217" s="71"/>
      <c r="D217" s="70"/>
      <c r="E217" s="65"/>
      <c r="F217" s="72"/>
      <c r="G217" s="72"/>
      <c r="H217" s="238"/>
      <c r="I217" s="70"/>
    </row>
    <row r="218" spans="1:9" s="2" customFormat="1" ht="15">
      <c r="A218" s="70"/>
      <c r="B218" s="70"/>
      <c r="C218" s="71"/>
      <c r="D218" s="70"/>
      <c r="E218" s="65"/>
      <c r="F218" s="72"/>
      <c r="G218" s="72"/>
      <c r="H218" s="238"/>
      <c r="I218" s="70"/>
    </row>
    <row r="219" spans="1:9" s="3" customFormat="1" ht="14">
      <c r="A219" s="70"/>
      <c r="B219" s="70"/>
      <c r="C219" s="71"/>
      <c r="D219" s="70"/>
      <c r="E219" s="65"/>
      <c r="F219" s="72"/>
      <c r="G219" s="72"/>
      <c r="H219" s="72"/>
      <c r="I219" s="70"/>
    </row>
    <row r="220" spans="1:9" s="3" customFormat="1" ht="15">
      <c r="A220" s="61"/>
      <c r="B220" s="62"/>
      <c r="C220" s="61"/>
      <c r="D220" s="61" t="s">
        <v>10</v>
      </c>
      <c r="E220" s="61"/>
      <c r="F220" s="63">
        <f>SUM(F193:F219)</f>
        <v>0</v>
      </c>
      <c r="G220" s="63">
        <f>SUM(G193:G219)</f>
        <v>0</v>
      </c>
      <c r="H220" s="63">
        <f>SUM(H193:H219)</f>
        <v>0</v>
      </c>
      <c r="I220" s="61"/>
    </row>
    <row r="221" spans="1:9" s="3" customFormat="1" ht="15" customHeight="1">
      <c r="A221" s="413" t="s">
        <v>19</v>
      </c>
      <c r="B221" s="413"/>
      <c r="C221" s="413"/>
      <c r="D221" s="413"/>
      <c r="E221" s="413"/>
      <c r="F221" s="413"/>
      <c r="G221" s="413"/>
      <c r="H221" s="413"/>
      <c r="I221" s="413"/>
    </row>
    <row r="222" spans="1:9" s="2" customFormat="1" ht="15">
      <c r="A222" s="235"/>
      <c r="B222" s="235"/>
      <c r="C222" s="235"/>
      <c r="D222" s="235"/>
      <c r="E222" s="64"/>
      <c r="F222" s="236"/>
      <c r="G222" s="236"/>
      <c r="H222" s="236"/>
      <c r="I222" s="235"/>
    </row>
    <row r="223" spans="1:9" s="2" customFormat="1" ht="15">
      <c r="A223" s="235"/>
      <c r="B223" s="235"/>
      <c r="C223" s="235"/>
      <c r="D223" s="235"/>
      <c r="E223" s="64"/>
      <c r="F223" s="236"/>
      <c r="G223" s="236"/>
      <c r="H223" s="236"/>
      <c r="I223" s="235"/>
    </row>
    <row r="224" spans="1:9" s="2" customFormat="1" ht="15">
      <c r="A224" s="235"/>
      <c r="B224" s="235"/>
      <c r="C224" s="235"/>
      <c r="D224" s="235"/>
      <c r="E224" s="64"/>
      <c r="F224" s="236"/>
      <c r="G224" s="236"/>
      <c r="H224" s="236"/>
      <c r="I224" s="235"/>
    </row>
    <row r="225" spans="1:9" s="2" customFormat="1" ht="15">
      <c r="A225" s="235"/>
      <c r="B225" s="235"/>
      <c r="C225" s="235"/>
      <c r="D225" s="235"/>
      <c r="E225" s="64"/>
      <c r="F225" s="236"/>
      <c r="G225" s="236"/>
      <c r="H225" s="236"/>
      <c r="I225" s="235"/>
    </row>
    <row r="226" spans="1:9" s="2" customFormat="1" ht="15">
      <c r="A226" s="235"/>
      <c r="B226" s="235"/>
      <c r="C226" s="235"/>
      <c r="D226" s="235"/>
      <c r="E226" s="64"/>
      <c r="F226" s="236"/>
      <c r="G226" s="236"/>
      <c r="H226" s="236"/>
      <c r="I226" s="235"/>
    </row>
    <row r="227" spans="1:9" s="2" customFormat="1" ht="15">
      <c r="A227" s="235"/>
      <c r="B227" s="235"/>
      <c r="C227" s="235"/>
      <c r="D227" s="235"/>
      <c r="E227" s="64"/>
      <c r="F227" s="236"/>
      <c r="G227" s="236"/>
      <c r="H227" s="236"/>
      <c r="I227" s="235"/>
    </row>
    <row r="228" spans="1:9" s="2" customFormat="1" ht="15">
      <c r="A228" s="235"/>
      <c r="B228" s="235"/>
      <c r="C228" s="235"/>
      <c r="D228" s="235"/>
      <c r="E228" s="64"/>
      <c r="F228" s="236"/>
      <c r="G228" s="236"/>
      <c r="H228" s="236"/>
      <c r="I228" s="235"/>
    </row>
    <row r="229" spans="1:9" s="172" customFormat="1" ht="14">
      <c r="A229" s="66"/>
      <c r="B229" s="66"/>
      <c r="C229" s="67"/>
      <c r="D229" s="235"/>
      <c r="E229" s="64"/>
      <c r="F229" s="68"/>
      <c r="G229" s="236"/>
      <c r="H229" s="236"/>
      <c r="I229" s="235"/>
    </row>
    <row r="230" spans="1:9" s="2" customFormat="1" ht="16">
      <c r="A230" s="235"/>
      <c r="B230" s="235"/>
      <c r="C230" s="235"/>
      <c r="D230" s="241"/>
      <c r="E230" s="64"/>
      <c r="F230" s="236"/>
      <c r="G230" s="236"/>
      <c r="H230" s="236"/>
      <c r="I230" s="235"/>
    </row>
    <row r="231" spans="1:9" s="3" customFormat="1" ht="15">
      <c r="A231" s="235"/>
      <c r="B231" s="235"/>
      <c r="C231" s="235"/>
      <c r="D231" s="235"/>
      <c r="E231" s="64"/>
      <c r="F231" s="236"/>
      <c r="G231" s="236"/>
      <c r="H231" s="236"/>
      <c r="I231" s="235"/>
    </row>
    <row r="232" spans="1:9" s="2" customFormat="1" ht="15">
      <c r="A232" s="235"/>
      <c r="B232" s="235"/>
      <c r="C232" s="235"/>
      <c r="D232" s="235"/>
      <c r="E232" s="64"/>
      <c r="F232" s="236"/>
      <c r="G232" s="236"/>
      <c r="H232" s="236"/>
      <c r="I232" s="235"/>
    </row>
    <row r="233" spans="1:9" s="2" customFormat="1" ht="15">
      <c r="A233" s="235"/>
      <c r="B233" s="235"/>
      <c r="C233" s="235"/>
      <c r="D233" s="235"/>
      <c r="E233" s="64"/>
      <c r="F233" s="236"/>
      <c r="G233" s="236"/>
      <c r="H233" s="236"/>
      <c r="I233" s="235"/>
    </row>
    <row r="234" spans="1:9" s="2" customFormat="1" ht="15">
      <c r="A234" s="235"/>
      <c r="B234" s="235"/>
      <c r="C234" s="235"/>
      <c r="D234" s="235"/>
      <c r="E234" s="64"/>
      <c r="F234" s="236"/>
      <c r="G234" s="236"/>
      <c r="H234" s="236"/>
      <c r="I234" s="235"/>
    </row>
    <row r="235" spans="1:9" s="2" customFormat="1" ht="15">
      <c r="A235" s="235"/>
      <c r="B235" s="235"/>
      <c r="C235" s="235"/>
      <c r="D235" s="235"/>
      <c r="E235" s="64"/>
      <c r="F235" s="236"/>
      <c r="G235" s="236"/>
      <c r="H235" s="236"/>
      <c r="I235" s="235"/>
    </row>
    <row r="236" spans="1:9" s="3" customFormat="1" ht="15">
      <c r="A236" s="235"/>
      <c r="B236" s="235"/>
      <c r="C236" s="235"/>
      <c r="D236" s="235"/>
      <c r="E236" s="64"/>
      <c r="F236" s="236"/>
      <c r="G236" s="236"/>
      <c r="H236" s="236"/>
      <c r="I236" s="235"/>
    </row>
    <row r="237" spans="1:9" s="55" customFormat="1" ht="14">
      <c r="A237" s="69"/>
      <c r="B237" s="69"/>
      <c r="C237" s="239"/>
      <c r="D237" s="69"/>
      <c r="E237" s="64"/>
      <c r="F237" s="68"/>
      <c r="G237" s="68"/>
      <c r="H237" s="236"/>
      <c r="I237" s="69"/>
    </row>
    <row r="238" spans="1:9" s="55" customFormat="1" ht="14">
      <c r="A238" s="69"/>
      <c r="B238" s="69"/>
      <c r="C238" s="239"/>
      <c r="D238" s="69"/>
      <c r="E238" s="64"/>
      <c r="F238" s="68"/>
      <c r="G238" s="68"/>
      <c r="H238" s="236"/>
      <c r="I238" s="69"/>
    </row>
    <row r="239" spans="1:9" s="4" customFormat="1" ht="14">
      <c r="A239" s="69"/>
      <c r="B239" s="69"/>
      <c r="C239" s="239"/>
      <c r="D239" s="69"/>
      <c r="E239" s="64"/>
      <c r="F239" s="68"/>
      <c r="G239" s="68"/>
      <c r="H239" s="236"/>
      <c r="I239" s="69"/>
    </row>
    <row r="240" spans="1:9" s="55" customFormat="1" ht="14">
      <c r="A240" s="69"/>
      <c r="B240" s="69"/>
      <c r="C240" s="239"/>
      <c r="D240" s="69"/>
      <c r="E240" s="64"/>
      <c r="F240" s="68"/>
      <c r="G240" s="68"/>
      <c r="H240" s="68"/>
      <c r="I240" s="69"/>
    </row>
    <row r="241" spans="1:9" s="4" customFormat="1" ht="14">
      <c r="A241" s="70"/>
      <c r="B241" s="70"/>
      <c r="C241" s="71"/>
      <c r="D241" s="70"/>
      <c r="E241" s="65"/>
      <c r="F241" s="72"/>
      <c r="G241" s="72"/>
      <c r="H241" s="72"/>
      <c r="I241" s="70"/>
    </row>
    <row r="242" spans="1:9" s="3" customFormat="1" ht="15">
      <c r="A242" s="61"/>
      <c r="B242" s="62"/>
      <c r="C242" s="61"/>
      <c r="D242" s="61" t="s">
        <v>10</v>
      </c>
      <c r="E242" s="61"/>
      <c r="F242" s="63">
        <f>SUM(F222:F241)</f>
        <v>0</v>
      </c>
      <c r="G242" s="63">
        <f>SUM(G222:G241)</f>
        <v>0</v>
      </c>
      <c r="H242" s="63">
        <f>SUM(H222:H241)</f>
        <v>0</v>
      </c>
      <c r="I242" s="61"/>
    </row>
    <row r="243" spans="1:9" s="3" customFormat="1" ht="15" customHeight="1">
      <c r="A243" s="413" t="s">
        <v>20</v>
      </c>
      <c r="B243" s="413"/>
      <c r="C243" s="413"/>
      <c r="D243" s="413"/>
      <c r="E243" s="413"/>
      <c r="F243" s="413"/>
      <c r="G243" s="413"/>
      <c r="H243" s="413"/>
      <c r="I243" s="413"/>
    </row>
    <row r="244" spans="1:9" s="3" customFormat="1" ht="15">
      <c r="A244" s="235"/>
      <c r="B244" s="235"/>
      <c r="C244" s="235"/>
      <c r="D244" s="235"/>
      <c r="E244" s="64"/>
      <c r="F244" s="236"/>
      <c r="G244" s="236"/>
      <c r="H244" s="236"/>
      <c r="I244" s="235"/>
    </row>
    <row r="245" spans="1:9" s="4" customFormat="1" ht="14">
      <c r="A245" s="69"/>
      <c r="B245" s="69"/>
      <c r="C245" s="239"/>
      <c r="D245" s="69"/>
      <c r="E245" s="64"/>
      <c r="F245" s="68"/>
      <c r="G245" s="68"/>
      <c r="H245" s="236"/>
      <c r="I245" s="69"/>
    </row>
    <row r="246" spans="1:9" s="2" customFormat="1" ht="15">
      <c r="A246" s="235"/>
      <c r="B246" s="235"/>
      <c r="C246" s="235"/>
      <c r="D246" s="235"/>
      <c r="E246" s="64"/>
      <c r="F246" s="236"/>
      <c r="G246" s="236"/>
      <c r="H246" s="236"/>
      <c r="I246" s="235"/>
    </row>
    <row r="247" spans="1:9" s="2" customFormat="1" ht="15">
      <c r="A247" s="235"/>
      <c r="B247" s="235"/>
      <c r="C247" s="235"/>
      <c r="D247" s="235"/>
      <c r="E247" s="64"/>
      <c r="F247" s="236"/>
      <c r="G247" s="236"/>
      <c r="H247" s="236"/>
      <c r="I247" s="235"/>
    </row>
    <row r="248" spans="1:9" s="58" customFormat="1" ht="15">
      <c r="A248" s="235"/>
      <c r="B248" s="235"/>
      <c r="C248" s="235"/>
      <c r="D248" s="235"/>
      <c r="E248" s="64"/>
      <c r="F248" s="236"/>
      <c r="G248" s="236"/>
      <c r="H248" s="236"/>
      <c r="I248" s="235"/>
    </row>
    <row r="249" spans="1:9" s="2" customFormat="1" ht="15">
      <c r="A249" s="235"/>
      <c r="B249" s="235"/>
      <c r="C249" s="235"/>
      <c r="D249" s="235"/>
      <c r="E249" s="64"/>
      <c r="F249" s="236"/>
      <c r="G249" s="236"/>
      <c r="H249" s="236"/>
      <c r="I249" s="235"/>
    </row>
    <row r="250" spans="1:9" s="58" customFormat="1" ht="15">
      <c r="A250" s="235"/>
      <c r="B250" s="235"/>
      <c r="C250" s="235"/>
      <c r="D250" s="235"/>
      <c r="E250" s="64"/>
      <c r="F250" s="236"/>
      <c r="G250" s="236"/>
      <c r="H250" s="236"/>
      <c r="I250" s="235"/>
    </row>
    <row r="251" spans="1:9" s="2" customFormat="1" ht="14">
      <c r="A251" s="66"/>
      <c r="B251" s="66"/>
      <c r="C251" s="71"/>
      <c r="D251" s="69"/>
      <c r="E251" s="64"/>
      <c r="F251" s="68"/>
      <c r="G251" s="68"/>
      <c r="H251" s="68"/>
      <c r="I251" s="64"/>
    </row>
    <row r="252" spans="1:9" s="172" customFormat="1" ht="14">
      <c r="A252" s="66"/>
      <c r="B252" s="66"/>
      <c r="C252" s="67"/>
      <c r="D252" s="66"/>
      <c r="E252" s="64"/>
      <c r="F252" s="68"/>
      <c r="G252" s="236"/>
      <c r="H252" s="68"/>
      <c r="I252" s="235"/>
    </row>
    <row r="253" spans="1:9" s="3" customFormat="1" ht="15">
      <c r="A253" s="235"/>
      <c r="B253" s="235"/>
      <c r="C253" s="235"/>
      <c r="D253" s="235"/>
      <c r="E253" s="64"/>
      <c r="F253" s="236"/>
      <c r="G253" s="236"/>
      <c r="H253" s="236"/>
      <c r="I253" s="235"/>
    </row>
    <row r="254" spans="1:9" s="3" customFormat="1" ht="15">
      <c r="A254" s="235"/>
      <c r="B254" s="235"/>
      <c r="C254" s="235"/>
      <c r="D254" s="235"/>
      <c r="E254" s="64"/>
      <c r="F254" s="236"/>
      <c r="G254" s="236"/>
      <c r="H254" s="236"/>
      <c r="I254" s="235"/>
    </row>
    <row r="255" spans="1:9" s="3" customFormat="1" ht="15">
      <c r="A255" s="235"/>
      <c r="B255" s="235"/>
      <c r="C255" s="235"/>
      <c r="D255" s="235"/>
      <c r="E255" s="64"/>
      <c r="F255" s="236"/>
      <c r="G255" s="236"/>
      <c r="H255" s="236"/>
      <c r="I255" s="235"/>
    </row>
    <row r="256" spans="1:9" s="3" customFormat="1" ht="15">
      <c r="A256" s="69"/>
      <c r="B256" s="69"/>
      <c r="C256" s="239"/>
      <c r="D256" s="69"/>
      <c r="E256" s="64"/>
      <c r="F256" s="68"/>
      <c r="G256" s="236"/>
      <c r="H256" s="236"/>
      <c r="I256" s="69"/>
    </row>
    <row r="257" spans="1:9" s="3" customFormat="1" ht="15">
      <c r="A257" s="70"/>
      <c r="B257" s="70"/>
      <c r="C257" s="71"/>
      <c r="D257" s="70"/>
      <c r="E257" s="65"/>
      <c r="F257" s="72"/>
      <c r="G257" s="236"/>
      <c r="H257" s="236"/>
      <c r="I257" s="70"/>
    </row>
    <row r="258" spans="1:9" s="3" customFormat="1" ht="15">
      <c r="A258" s="70"/>
      <c r="B258" s="70"/>
      <c r="C258" s="71"/>
      <c r="D258" s="70"/>
      <c r="E258" s="65"/>
      <c r="F258" s="72"/>
      <c r="G258" s="236"/>
      <c r="H258" s="236"/>
      <c r="I258" s="69"/>
    </row>
    <row r="259" spans="1:9" s="3" customFormat="1" ht="15">
      <c r="A259" s="70"/>
      <c r="B259" s="70"/>
      <c r="C259" s="71"/>
      <c r="D259" s="70"/>
      <c r="E259" s="65"/>
      <c r="F259" s="72"/>
      <c r="G259" s="236"/>
      <c r="H259" s="68"/>
      <c r="I259" s="70"/>
    </row>
    <row r="260" spans="1:9" s="3" customFormat="1" ht="15">
      <c r="A260" s="70"/>
      <c r="B260" s="70"/>
      <c r="C260" s="71"/>
      <c r="D260" s="70"/>
      <c r="E260" s="65"/>
      <c r="F260" s="72"/>
      <c r="G260" s="236"/>
      <c r="H260" s="68"/>
      <c r="I260" s="70"/>
    </row>
    <row r="261" spans="1:9" s="3" customFormat="1" ht="15">
      <c r="A261" s="61"/>
      <c r="B261" s="62"/>
      <c r="C261" s="61"/>
      <c r="D261" s="61" t="s">
        <v>10</v>
      </c>
      <c r="E261" s="61"/>
      <c r="F261" s="63">
        <f>SUM(F244:F260)</f>
        <v>0</v>
      </c>
      <c r="G261" s="63">
        <f>SUM(G244:G260)</f>
        <v>0</v>
      </c>
      <c r="H261" s="63">
        <f>SUM(H244:H260)</f>
        <v>0</v>
      </c>
      <c r="I261" s="61"/>
    </row>
    <row r="262" spans="1:9" s="3" customFormat="1" ht="15" customHeight="1">
      <c r="A262" s="413" t="s">
        <v>21</v>
      </c>
      <c r="B262" s="413"/>
      <c r="C262" s="413"/>
      <c r="D262" s="413"/>
      <c r="E262" s="413"/>
      <c r="F262" s="413"/>
      <c r="G262" s="413"/>
      <c r="H262" s="413"/>
      <c r="I262" s="413"/>
    </row>
    <row r="263" spans="1:9" s="3" customFormat="1" ht="15">
      <c r="A263" s="235"/>
      <c r="B263" s="235"/>
      <c r="C263" s="235"/>
      <c r="D263" s="235"/>
      <c r="E263" s="64"/>
      <c r="F263" s="236"/>
      <c r="G263" s="236"/>
      <c r="H263" s="236"/>
      <c r="I263" s="235"/>
    </row>
    <row r="264" spans="1:9" s="3" customFormat="1" ht="15">
      <c r="A264" s="235"/>
      <c r="B264" s="235"/>
      <c r="C264" s="235"/>
      <c r="D264" s="235"/>
      <c r="E264" s="64"/>
      <c r="F264" s="236"/>
      <c r="G264" s="236"/>
      <c r="H264" s="236"/>
      <c r="I264" s="235"/>
    </row>
    <row r="265" spans="1:9" s="3" customFormat="1" ht="15">
      <c r="A265" s="235"/>
      <c r="B265" s="235"/>
      <c r="C265" s="235"/>
      <c r="D265" s="235"/>
      <c r="E265" s="64"/>
      <c r="F265" s="236"/>
      <c r="G265" s="236"/>
      <c r="H265" s="236"/>
      <c r="I265" s="235"/>
    </row>
    <row r="266" spans="1:9" s="220" customFormat="1" ht="15">
      <c r="A266" s="235"/>
      <c r="B266" s="235"/>
      <c r="C266" s="235"/>
      <c r="D266" s="235"/>
      <c r="E266" s="64"/>
      <c r="F266" s="236"/>
      <c r="G266" s="236"/>
      <c r="H266" s="236"/>
      <c r="I266" s="235"/>
    </row>
    <row r="267" spans="1:9" s="3" customFormat="1" ht="15">
      <c r="A267" s="235"/>
      <c r="B267" s="235"/>
      <c r="C267" s="235"/>
      <c r="D267" s="235"/>
      <c r="E267" s="64"/>
      <c r="F267" s="236"/>
      <c r="G267" s="236"/>
      <c r="H267" s="236"/>
      <c r="I267" s="235"/>
    </row>
    <row r="268" spans="1:9" s="3" customFormat="1" ht="15">
      <c r="A268" s="235"/>
      <c r="B268" s="235"/>
      <c r="C268" s="235"/>
      <c r="D268" s="235"/>
      <c r="E268" s="64"/>
      <c r="F268" s="236"/>
      <c r="G268" s="236"/>
      <c r="H268" s="236"/>
      <c r="I268" s="235"/>
    </row>
    <row r="269" spans="1:9" s="3" customFormat="1" ht="15">
      <c r="A269" s="235"/>
      <c r="B269" s="235"/>
      <c r="C269" s="235"/>
      <c r="D269" s="235"/>
      <c r="E269" s="64"/>
      <c r="F269" s="236"/>
      <c r="G269" s="236"/>
      <c r="H269" s="236"/>
      <c r="I269" s="235"/>
    </row>
    <row r="270" spans="1:9" s="3" customFormat="1" ht="15">
      <c r="A270" s="235"/>
      <c r="B270" s="235"/>
      <c r="C270" s="235"/>
      <c r="D270" s="235"/>
      <c r="E270" s="64"/>
      <c r="F270" s="236"/>
      <c r="G270" s="236"/>
      <c r="H270" s="236"/>
      <c r="I270" s="235"/>
    </row>
    <row r="271" spans="1:9" s="5" customFormat="1" ht="14">
      <c r="A271" s="66"/>
      <c r="B271" s="66"/>
      <c r="C271" s="67"/>
      <c r="D271" s="66"/>
      <c r="E271" s="64"/>
      <c r="F271" s="68"/>
      <c r="G271" s="236"/>
      <c r="H271" s="236"/>
      <c r="I271" s="235"/>
    </row>
    <row r="272" spans="1:9" s="3" customFormat="1" ht="15">
      <c r="A272" s="235"/>
      <c r="B272" s="235"/>
      <c r="C272" s="235"/>
      <c r="D272" s="235"/>
      <c r="E272" s="64"/>
      <c r="F272" s="236"/>
      <c r="G272" s="236"/>
      <c r="H272" s="236"/>
      <c r="I272" s="235"/>
    </row>
    <row r="273" spans="1:9" s="3" customFormat="1" ht="15">
      <c r="A273" s="235"/>
      <c r="B273" s="235"/>
      <c r="C273" s="235"/>
      <c r="D273" s="235"/>
      <c r="E273" s="64"/>
      <c r="F273" s="236"/>
      <c r="G273" s="236"/>
      <c r="H273" s="236"/>
      <c r="I273" s="235"/>
    </row>
    <row r="274" spans="1:9" s="3" customFormat="1" ht="15">
      <c r="A274" s="235"/>
      <c r="B274" s="235"/>
      <c r="C274" s="235"/>
      <c r="D274" s="235"/>
      <c r="E274" s="64"/>
      <c r="F274" s="236"/>
      <c r="G274" s="236"/>
      <c r="H274" s="236"/>
      <c r="I274" s="235"/>
    </row>
    <row r="275" spans="1:9" s="3" customFormat="1" ht="15">
      <c r="A275" s="69"/>
      <c r="B275" s="69"/>
      <c r="C275" s="239"/>
      <c r="D275" s="69"/>
      <c r="E275" s="64"/>
      <c r="F275" s="82"/>
      <c r="G275" s="68"/>
      <c r="H275" s="236"/>
      <c r="I275" s="69"/>
    </row>
    <row r="276" spans="1:9" s="3" customFormat="1" ht="15">
      <c r="A276" s="70"/>
      <c r="B276" s="70"/>
      <c r="C276" s="71"/>
      <c r="D276" s="70"/>
      <c r="E276" s="65"/>
      <c r="F276" s="72"/>
      <c r="G276" s="72"/>
      <c r="H276" s="236"/>
      <c r="I276" s="70"/>
    </row>
    <row r="277" spans="1:9" s="3" customFormat="1" ht="15">
      <c r="A277" s="70"/>
      <c r="B277" s="70"/>
      <c r="C277" s="71"/>
      <c r="D277" s="70"/>
      <c r="E277" s="65"/>
      <c r="F277" s="72"/>
      <c r="G277" s="72"/>
      <c r="H277" s="236"/>
      <c r="I277" s="70"/>
    </row>
    <row r="278" spans="1:9" s="3" customFormat="1" ht="14">
      <c r="A278" s="70"/>
      <c r="B278" s="70"/>
      <c r="C278" s="71"/>
      <c r="D278" s="70"/>
      <c r="E278" s="65"/>
      <c r="F278" s="72"/>
      <c r="G278" s="72"/>
      <c r="H278" s="72"/>
      <c r="I278" s="70"/>
    </row>
    <row r="279" spans="1:9" s="3" customFormat="1" ht="14">
      <c r="A279" s="70"/>
      <c r="B279" s="70"/>
      <c r="C279" s="71"/>
      <c r="D279" s="70"/>
      <c r="E279" s="65"/>
      <c r="F279" s="72"/>
      <c r="G279" s="72"/>
      <c r="H279" s="72"/>
      <c r="I279" s="70"/>
    </row>
    <row r="280" spans="1:9" s="3" customFormat="1" ht="14">
      <c r="A280" s="70"/>
      <c r="B280" s="70"/>
      <c r="C280" s="71"/>
      <c r="D280" s="70"/>
      <c r="E280" s="65"/>
      <c r="F280" s="72"/>
      <c r="G280" s="72"/>
      <c r="H280" s="72"/>
      <c r="I280" s="70"/>
    </row>
    <row r="281" spans="1:9" s="3" customFormat="1" ht="14">
      <c r="A281" s="70"/>
      <c r="B281" s="70"/>
      <c r="C281" s="71"/>
      <c r="D281" s="70"/>
      <c r="E281" s="65"/>
      <c r="F281" s="72"/>
      <c r="G281" s="72"/>
      <c r="H281" s="72"/>
      <c r="I281" s="70"/>
    </row>
    <row r="282" spans="1:9" s="3" customFormat="1" ht="14">
      <c r="A282" s="70"/>
      <c r="B282" s="70"/>
      <c r="C282" s="71"/>
      <c r="D282" s="70"/>
      <c r="E282" s="65"/>
      <c r="F282" s="72"/>
      <c r="G282" s="72"/>
      <c r="H282" s="72"/>
      <c r="I282" s="70"/>
    </row>
    <row r="283" spans="1:9" s="3" customFormat="1" ht="14">
      <c r="A283" s="70"/>
      <c r="B283" s="70"/>
      <c r="C283" s="71"/>
      <c r="D283" s="70"/>
      <c r="E283" s="65"/>
      <c r="F283" s="72"/>
      <c r="G283" s="72"/>
      <c r="H283" s="72"/>
      <c r="I283" s="70"/>
    </row>
    <row r="284" spans="1:9" s="3" customFormat="1" ht="14">
      <c r="A284" s="70"/>
      <c r="B284" s="70"/>
      <c r="C284" s="71"/>
      <c r="D284" s="70"/>
      <c r="E284" s="65"/>
      <c r="F284" s="72"/>
      <c r="G284" s="72"/>
      <c r="H284" s="72"/>
      <c r="I284" s="70"/>
    </row>
    <row r="285" spans="1:9" s="3" customFormat="1" ht="15">
      <c r="A285" s="61"/>
      <c r="B285" s="62"/>
      <c r="C285" s="61"/>
      <c r="D285" s="61" t="s">
        <v>10</v>
      </c>
      <c r="E285" s="61"/>
      <c r="F285" s="63">
        <f>SUM(F263:F284)</f>
        <v>0</v>
      </c>
      <c r="G285" s="63">
        <f>SUM(G263:G284)</f>
        <v>0</v>
      </c>
      <c r="H285" s="63">
        <f>SUM(H263:H284)</f>
        <v>0</v>
      </c>
      <c r="I285" s="61"/>
    </row>
    <row r="286" spans="1:9" s="3" customFormat="1" ht="16" customHeight="1">
      <c r="A286" s="73"/>
      <c r="B286" s="74"/>
      <c r="C286" s="74"/>
      <c r="D286" s="74"/>
      <c r="E286" s="74"/>
      <c r="F286" s="414">
        <f>F24+F51+F75+F99+F122+F141+F174+F191+F220+F242+F261+F285</f>
        <v>382039.84</v>
      </c>
      <c r="G286" s="414">
        <f>G24+G51+G75+G99+G122+G141+G174+G191+G220+G242+G261+G285</f>
        <v>55151.351999999999</v>
      </c>
      <c r="H286" s="414">
        <f>H24+H51+H75+H99+H122+H141+H174+H191+H220+H242+H261+H285</f>
        <v>437191.19200000004</v>
      </c>
      <c r="I286" s="416"/>
    </row>
    <row r="287" spans="1:9" s="3" customFormat="1" ht="15">
      <c r="A287" s="75" t="s">
        <v>10</v>
      </c>
      <c r="B287" s="76"/>
      <c r="C287" s="76"/>
      <c r="D287" s="76"/>
      <c r="E287" s="76"/>
      <c r="F287" s="415"/>
      <c r="G287" s="415"/>
      <c r="H287" s="415"/>
      <c r="I287" s="417"/>
    </row>
    <row r="288" spans="1:9" s="3" customFormat="1" ht="15">
      <c r="A288" s="77" t="s">
        <v>22</v>
      </c>
      <c r="B288" s="78"/>
      <c r="C288" s="78"/>
      <c r="D288" s="78"/>
      <c r="E288" s="78"/>
      <c r="F288" s="78"/>
      <c r="G288" s="78"/>
      <c r="H288" s="78"/>
      <c r="I288" s="79">
        <f>F286+G286</f>
        <v>437191.19200000004</v>
      </c>
    </row>
    <row r="289" spans="1:9" ht="16">
      <c r="A289" s="80"/>
      <c r="B289" s="80"/>
      <c r="C289" s="80"/>
      <c r="D289" s="80"/>
      <c r="E289" s="80"/>
      <c r="F289" s="80"/>
      <c r="G289" s="80"/>
      <c r="H289" s="80"/>
      <c r="I289" s="80"/>
    </row>
  </sheetData>
  <mergeCells count="32">
    <mergeCell ref="A142:I142"/>
    <mergeCell ref="A175:I175"/>
    <mergeCell ref="A192:I192"/>
    <mergeCell ref="A221:I221"/>
    <mergeCell ref="A243:I243"/>
    <mergeCell ref="F286:F287"/>
    <mergeCell ref="G286:G287"/>
    <mergeCell ref="H286:H287"/>
    <mergeCell ref="I286:I287"/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A262:I262"/>
    <mergeCell ref="A5:I5"/>
    <mergeCell ref="A141:E141"/>
    <mergeCell ref="A24:E24"/>
    <mergeCell ref="A75:E75"/>
    <mergeCell ref="A99:E99"/>
    <mergeCell ref="A122:E122"/>
    <mergeCell ref="A25:I25"/>
    <mergeCell ref="A52:I52"/>
    <mergeCell ref="A76:I76"/>
    <mergeCell ref="A100:I100"/>
    <mergeCell ref="A123:I123"/>
    <mergeCell ref="A51:E51"/>
  </mergeCells>
  <phoneticPr fontId="19" type="noConversion"/>
  <pageMargins left="0.7" right="0.7" top="0.75" bottom="0.75" header="0.3" footer="0.3"/>
  <pageSetup paperSize="9" scale="58" fitToWidth="5" fitToHeight="5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30668-7E22-CC43-92D3-0100A00EA6FA}">
  <dimension ref="A1:N258"/>
  <sheetViews>
    <sheetView tabSelected="1" zoomScale="138" zoomScaleNormal="125" workbookViewId="0">
      <pane ySplit="4" topLeftCell="A98" activePane="bottomLeft" state="frozen"/>
      <selection pane="bottomLeft" activeCell="E108" sqref="E108"/>
    </sheetView>
  </sheetViews>
  <sheetFormatPr baseColWidth="10" defaultRowHeight="14"/>
  <cols>
    <col min="1" max="1" width="13.5" style="169" customWidth="1"/>
    <col min="2" max="2" width="19" style="171" customWidth="1"/>
    <col min="3" max="3" width="30.83203125" style="6" customWidth="1"/>
    <col min="4" max="4" width="33.5" style="6" customWidth="1"/>
    <col min="5" max="5" width="11.6640625" style="6" customWidth="1"/>
    <col min="6" max="6" width="13" style="6" customWidth="1"/>
    <col min="7" max="7" width="10.83203125" style="6"/>
    <col min="8" max="8" width="12" style="6" customWidth="1"/>
    <col min="9" max="9" width="47" style="32" customWidth="1"/>
    <col min="10" max="256" width="10.83203125" style="6"/>
    <col min="257" max="257" width="13.5" style="6" customWidth="1"/>
    <col min="258" max="258" width="19" style="6" customWidth="1"/>
    <col min="259" max="259" width="20" style="6" customWidth="1"/>
    <col min="260" max="260" width="33.5" style="6" customWidth="1"/>
    <col min="261" max="261" width="11.6640625" style="6" customWidth="1"/>
    <col min="262" max="262" width="13" style="6" customWidth="1"/>
    <col min="263" max="263" width="10.83203125" style="6"/>
    <col min="264" max="264" width="12" style="6" customWidth="1"/>
    <col min="265" max="265" width="47" style="6" customWidth="1"/>
    <col min="266" max="512" width="10.83203125" style="6"/>
    <col min="513" max="513" width="13.5" style="6" customWidth="1"/>
    <col min="514" max="514" width="19" style="6" customWidth="1"/>
    <col min="515" max="515" width="20" style="6" customWidth="1"/>
    <col min="516" max="516" width="33.5" style="6" customWidth="1"/>
    <col min="517" max="517" width="11.6640625" style="6" customWidth="1"/>
    <col min="518" max="518" width="13" style="6" customWidth="1"/>
    <col min="519" max="519" width="10.83203125" style="6"/>
    <col min="520" max="520" width="12" style="6" customWidth="1"/>
    <col min="521" max="521" width="47" style="6" customWidth="1"/>
    <col min="522" max="768" width="10.83203125" style="6"/>
    <col min="769" max="769" width="13.5" style="6" customWidth="1"/>
    <col min="770" max="770" width="19" style="6" customWidth="1"/>
    <col min="771" max="771" width="20" style="6" customWidth="1"/>
    <col min="772" max="772" width="33.5" style="6" customWidth="1"/>
    <col min="773" max="773" width="11.6640625" style="6" customWidth="1"/>
    <col min="774" max="774" width="13" style="6" customWidth="1"/>
    <col min="775" max="775" width="10.83203125" style="6"/>
    <col min="776" max="776" width="12" style="6" customWidth="1"/>
    <col min="777" max="777" width="47" style="6" customWidth="1"/>
    <col min="778" max="1024" width="10.83203125" style="6"/>
    <col min="1025" max="1025" width="13.5" style="6" customWidth="1"/>
    <col min="1026" max="1026" width="19" style="6" customWidth="1"/>
    <col min="1027" max="1027" width="20" style="6" customWidth="1"/>
    <col min="1028" max="1028" width="33.5" style="6" customWidth="1"/>
    <col min="1029" max="1029" width="11.6640625" style="6" customWidth="1"/>
    <col min="1030" max="1030" width="13" style="6" customWidth="1"/>
    <col min="1031" max="1031" width="10.83203125" style="6"/>
    <col min="1032" max="1032" width="12" style="6" customWidth="1"/>
    <col min="1033" max="1033" width="47" style="6" customWidth="1"/>
    <col min="1034" max="1280" width="10.83203125" style="6"/>
    <col min="1281" max="1281" width="13.5" style="6" customWidth="1"/>
    <col min="1282" max="1282" width="19" style="6" customWidth="1"/>
    <col min="1283" max="1283" width="20" style="6" customWidth="1"/>
    <col min="1284" max="1284" width="33.5" style="6" customWidth="1"/>
    <col min="1285" max="1285" width="11.6640625" style="6" customWidth="1"/>
    <col min="1286" max="1286" width="13" style="6" customWidth="1"/>
    <col min="1287" max="1287" width="10.83203125" style="6"/>
    <col min="1288" max="1288" width="12" style="6" customWidth="1"/>
    <col min="1289" max="1289" width="47" style="6" customWidth="1"/>
    <col min="1290" max="1536" width="10.83203125" style="6"/>
    <col min="1537" max="1537" width="13.5" style="6" customWidth="1"/>
    <col min="1538" max="1538" width="19" style="6" customWidth="1"/>
    <col min="1539" max="1539" width="20" style="6" customWidth="1"/>
    <col min="1540" max="1540" width="33.5" style="6" customWidth="1"/>
    <col min="1541" max="1541" width="11.6640625" style="6" customWidth="1"/>
    <col min="1542" max="1542" width="13" style="6" customWidth="1"/>
    <col min="1543" max="1543" width="10.83203125" style="6"/>
    <col min="1544" max="1544" width="12" style="6" customWidth="1"/>
    <col min="1545" max="1545" width="47" style="6" customWidth="1"/>
    <col min="1546" max="1792" width="10.83203125" style="6"/>
    <col min="1793" max="1793" width="13.5" style="6" customWidth="1"/>
    <col min="1794" max="1794" width="19" style="6" customWidth="1"/>
    <col min="1795" max="1795" width="20" style="6" customWidth="1"/>
    <col min="1796" max="1796" width="33.5" style="6" customWidth="1"/>
    <col min="1797" max="1797" width="11.6640625" style="6" customWidth="1"/>
    <col min="1798" max="1798" width="13" style="6" customWidth="1"/>
    <col min="1799" max="1799" width="10.83203125" style="6"/>
    <col min="1800" max="1800" width="12" style="6" customWidth="1"/>
    <col min="1801" max="1801" width="47" style="6" customWidth="1"/>
    <col min="1802" max="2048" width="10.83203125" style="6"/>
    <col min="2049" max="2049" width="13.5" style="6" customWidth="1"/>
    <col min="2050" max="2050" width="19" style="6" customWidth="1"/>
    <col min="2051" max="2051" width="20" style="6" customWidth="1"/>
    <col min="2052" max="2052" width="33.5" style="6" customWidth="1"/>
    <col min="2053" max="2053" width="11.6640625" style="6" customWidth="1"/>
    <col min="2054" max="2054" width="13" style="6" customWidth="1"/>
    <col min="2055" max="2055" width="10.83203125" style="6"/>
    <col min="2056" max="2056" width="12" style="6" customWidth="1"/>
    <col min="2057" max="2057" width="47" style="6" customWidth="1"/>
    <col min="2058" max="2304" width="10.83203125" style="6"/>
    <col min="2305" max="2305" width="13.5" style="6" customWidth="1"/>
    <col min="2306" max="2306" width="19" style="6" customWidth="1"/>
    <col min="2307" max="2307" width="20" style="6" customWidth="1"/>
    <col min="2308" max="2308" width="33.5" style="6" customWidth="1"/>
    <col min="2309" max="2309" width="11.6640625" style="6" customWidth="1"/>
    <col min="2310" max="2310" width="13" style="6" customWidth="1"/>
    <col min="2311" max="2311" width="10.83203125" style="6"/>
    <col min="2312" max="2312" width="12" style="6" customWidth="1"/>
    <col min="2313" max="2313" width="47" style="6" customWidth="1"/>
    <col min="2314" max="2560" width="10.83203125" style="6"/>
    <col min="2561" max="2561" width="13.5" style="6" customWidth="1"/>
    <col min="2562" max="2562" width="19" style="6" customWidth="1"/>
    <col min="2563" max="2563" width="20" style="6" customWidth="1"/>
    <col min="2564" max="2564" width="33.5" style="6" customWidth="1"/>
    <col min="2565" max="2565" width="11.6640625" style="6" customWidth="1"/>
    <col min="2566" max="2566" width="13" style="6" customWidth="1"/>
    <col min="2567" max="2567" width="10.83203125" style="6"/>
    <col min="2568" max="2568" width="12" style="6" customWidth="1"/>
    <col min="2569" max="2569" width="47" style="6" customWidth="1"/>
    <col min="2570" max="2816" width="10.83203125" style="6"/>
    <col min="2817" max="2817" width="13.5" style="6" customWidth="1"/>
    <col min="2818" max="2818" width="19" style="6" customWidth="1"/>
    <col min="2819" max="2819" width="20" style="6" customWidth="1"/>
    <col min="2820" max="2820" width="33.5" style="6" customWidth="1"/>
    <col min="2821" max="2821" width="11.6640625" style="6" customWidth="1"/>
    <col min="2822" max="2822" width="13" style="6" customWidth="1"/>
    <col min="2823" max="2823" width="10.83203125" style="6"/>
    <col min="2824" max="2824" width="12" style="6" customWidth="1"/>
    <col min="2825" max="2825" width="47" style="6" customWidth="1"/>
    <col min="2826" max="3072" width="10.83203125" style="6"/>
    <col min="3073" max="3073" width="13.5" style="6" customWidth="1"/>
    <col min="3074" max="3074" width="19" style="6" customWidth="1"/>
    <col min="3075" max="3075" width="20" style="6" customWidth="1"/>
    <col min="3076" max="3076" width="33.5" style="6" customWidth="1"/>
    <col min="3077" max="3077" width="11.6640625" style="6" customWidth="1"/>
    <col min="3078" max="3078" width="13" style="6" customWidth="1"/>
    <col min="3079" max="3079" width="10.83203125" style="6"/>
    <col min="3080" max="3080" width="12" style="6" customWidth="1"/>
    <col min="3081" max="3081" width="47" style="6" customWidth="1"/>
    <col min="3082" max="3328" width="10.83203125" style="6"/>
    <col min="3329" max="3329" width="13.5" style="6" customWidth="1"/>
    <col min="3330" max="3330" width="19" style="6" customWidth="1"/>
    <col min="3331" max="3331" width="20" style="6" customWidth="1"/>
    <col min="3332" max="3332" width="33.5" style="6" customWidth="1"/>
    <col min="3333" max="3333" width="11.6640625" style="6" customWidth="1"/>
    <col min="3334" max="3334" width="13" style="6" customWidth="1"/>
    <col min="3335" max="3335" width="10.83203125" style="6"/>
    <col min="3336" max="3336" width="12" style="6" customWidth="1"/>
    <col min="3337" max="3337" width="47" style="6" customWidth="1"/>
    <col min="3338" max="3584" width="10.83203125" style="6"/>
    <col min="3585" max="3585" width="13.5" style="6" customWidth="1"/>
    <col min="3586" max="3586" width="19" style="6" customWidth="1"/>
    <col min="3587" max="3587" width="20" style="6" customWidth="1"/>
    <col min="3588" max="3588" width="33.5" style="6" customWidth="1"/>
    <col min="3589" max="3589" width="11.6640625" style="6" customWidth="1"/>
    <col min="3590" max="3590" width="13" style="6" customWidth="1"/>
    <col min="3591" max="3591" width="10.83203125" style="6"/>
    <col min="3592" max="3592" width="12" style="6" customWidth="1"/>
    <col min="3593" max="3593" width="47" style="6" customWidth="1"/>
    <col min="3594" max="3840" width="10.83203125" style="6"/>
    <col min="3841" max="3841" width="13.5" style="6" customWidth="1"/>
    <col min="3842" max="3842" width="19" style="6" customWidth="1"/>
    <col min="3843" max="3843" width="20" style="6" customWidth="1"/>
    <col min="3844" max="3844" width="33.5" style="6" customWidth="1"/>
    <col min="3845" max="3845" width="11.6640625" style="6" customWidth="1"/>
    <col min="3846" max="3846" width="13" style="6" customWidth="1"/>
    <col min="3847" max="3847" width="10.83203125" style="6"/>
    <col min="3848" max="3848" width="12" style="6" customWidth="1"/>
    <col min="3849" max="3849" width="47" style="6" customWidth="1"/>
    <col min="3850" max="4096" width="10.83203125" style="6"/>
    <col min="4097" max="4097" width="13.5" style="6" customWidth="1"/>
    <col min="4098" max="4098" width="19" style="6" customWidth="1"/>
    <col min="4099" max="4099" width="20" style="6" customWidth="1"/>
    <col min="4100" max="4100" width="33.5" style="6" customWidth="1"/>
    <col min="4101" max="4101" width="11.6640625" style="6" customWidth="1"/>
    <col min="4102" max="4102" width="13" style="6" customWidth="1"/>
    <col min="4103" max="4103" width="10.83203125" style="6"/>
    <col min="4104" max="4104" width="12" style="6" customWidth="1"/>
    <col min="4105" max="4105" width="47" style="6" customWidth="1"/>
    <col min="4106" max="4352" width="10.83203125" style="6"/>
    <col min="4353" max="4353" width="13.5" style="6" customWidth="1"/>
    <col min="4354" max="4354" width="19" style="6" customWidth="1"/>
    <col min="4355" max="4355" width="20" style="6" customWidth="1"/>
    <col min="4356" max="4356" width="33.5" style="6" customWidth="1"/>
    <col min="4357" max="4357" width="11.6640625" style="6" customWidth="1"/>
    <col min="4358" max="4358" width="13" style="6" customWidth="1"/>
    <col min="4359" max="4359" width="10.83203125" style="6"/>
    <col min="4360" max="4360" width="12" style="6" customWidth="1"/>
    <col min="4361" max="4361" width="47" style="6" customWidth="1"/>
    <col min="4362" max="4608" width="10.83203125" style="6"/>
    <col min="4609" max="4609" width="13.5" style="6" customWidth="1"/>
    <col min="4610" max="4610" width="19" style="6" customWidth="1"/>
    <col min="4611" max="4611" width="20" style="6" customWidth="1"/>
    <col min="4612" max="4612" width="33.5" style="6" customWidth="1"/>
    <col min="4613" max="4613" width="11.6640625" style="6" customWidth="1"/>
    <col min="4614" max="4614" width="13" style="6" customWidth="1"/>
    <col min="4615" max="4615" width="10.83203125" style="6"/>
    <col min="4616" max="4616" width="12" style="6" customWidth="1"/>
    <col min="4617" max="4617" width="47" style="6" customWidth="1"/>
    <col min="4618" max="4864" width="10.83203125" style="6"/>
    <col min="4865" max="4865" width="13.5" style="6" customWidth="1"/>
    <col min="4866" max="4866" width="19" style="6" customWidth="1"/>
    <col min="4867" max="4867" width="20" style="6" customWidth="1"/>
    <col min="4868" max="4868" width="33.5" style="6" customWidth="1"/>
    <col min="4869" max="4869" width="11.6640625" style="6" customWidth="1"/>
    <col min="4870" max="4870" width="13" style="6" customWidth="1"/>
    <col min="4871" max="4871" width="10.83203125" style="6"/>
    <col min="4872" max="4872" width="12" style="6" customWidth="1"/>
    <col min="4873" max="4873" width="47" style="6" customWidth="1"/>
    <col min="4874" max="5120" width="10.83203125" style="6"/>
    <col min="5121" max="5121" width="13.5" style="6" customWidth="1"/>
    <col min="5122" max="5122" width="19" style="6" customWidth="1"/>
    <col min="5123" max="5123" width="20" style="6" customWidth="1"/>
    <col min="5124" max="5124" width="33.5" style="6" customWidth="1"/>
    <col min="5125" max="5125" width="11.6640625" style="6" customWidth="1"/>
    <col min="5126" max="5126" width="13" style="6" customWidth="1"/>
    <col min="5127" max="5127" width="10.83203125" style="6"/>
    <col min="5128" max="5128" width="12" style="6" customWidth="1"/>
    <col min="5129" max="5129" width="47" style="6" customWidth="1"/>
    <col min="5130" max="5376" width="10.83203125" style="6"/>
    <col min="5377" max="5377" width="13.5" style="6" customWidth="1"/>
    <col min="5378" max="5378" width="19" style="6" customWidth="1"/>
    <col min="5379" max="5379" width="20" style="6" customWidth="1"/>
    <col min="5380" max="5380" width="33.5" style="6" customWidth="1"/>
    <col min="5381" max="5381" width="11.6640625" style="6" customWidth="1"/>
    <col min="5382" max="5382" width="13" style="6" customWidth="1"/>
    <col min="5383" max="5383" width="10.83203125" style="6"/>
    <col min="5384" max="5384" width="12" style="6" customWidth="1"/>
    <col min="5385" max="5385" width="47" style="6" customWidth="1"/>
    <col min="5386" max="5632" width="10.83203125" style="6"/>
    <col min="5633" max="5633" width="13.5" style="6" customWidth="1"/>
    <col min="5634" max="5634" width="19" style="6" customWidth="1"/>
    <col min="5635" max="5635" width="20" style="6" customWidth="1"/>
    <col min="5636" max="5636" width="33.5" style="6" customWidth="1"/>
    <col min="5637" max="5637" width="11.6640625" style="6" customWidth="1"/>
    <col min="5638" max="5638" width="13" style="6" customWidth="1"/>
    <col min="5639" max="5639" width="10.83203125" style="6"/>
    <col min="5640" max="5640" width="12" style="6" customWidth="1"/>
    <col min="5641" max="5641" width="47" style="6" customWidth="1"/>
    <col min="5642" max="5888" width="10.83203125" style="6"/>
    <col min="5889" max="5889" width="13.5" style="6" customWidth="1"/>
    <col min="5890" max="5890" width="19" style="6" customWidth="1"/>
    <col min="5891" max="5891" width="20" style="6" customWidth="1"/>
    <col min="5892" max="5892" width="33.5" style="6" customWidth="1"/>
    <col min="5893" max="5893" width="11.6640625" style="6" customWidth="1"/>
    <col min="5894" max="5894" width="13" style="6" customWidth="1"/>
    <col min="5895" max="5895" width="10.83203125" style="6"/>
    <col min="5896" max="5896" width="12" style="6" customWidth="1"/>
    <col min="5897" max="5897" width="47" style="6" customWidth="1"/>
    <col min="5898" max="6144" width="10.83203125" style="6"/>
    <col min="6145" max="6145" width="13.5" style="6" customWidth="1"/>
    <col min="6146" max="6146" width="19" style="6" customWidth="1"/>
    <col min="6147" max="6147" width="20" style="6" customWidth="1"/>
    <col min="6148" max="6148" width="33.5" style="6" customWidth="1"/>
    <col min="6149" max="6149" width="11.6640625" style="6" customWidth="1"/>
    <col min="6150" max="6150" width="13" style="6" customWidth="1"/>
    <col min="6151" max="6151" width="10.83203125" style="6"/>
    <col min="6152" max="6152" width="12" style="6" customWidth="1"/>
    <col min="6153" max="6153" width="47" style="6" customWidth="1"/>
    <col min="6154" max="6400" width="10.83203125" style="6"/>
    <col min="6401" max="6401" width="13.5" style="6" customWidth="1"/>
    <col min="6402" max="6402" width="19" style="6" customWidth="1"/>
    <col min="6403" max="6403" width="20" style="6" customWidth="1"/>
    <col min="6404" max="6404" width="33.5" style="6" customWidth="1"/>
    <col min="6405" max="6405" width="11.6640625" style="6" customWidth="1"/>
    <col min="6406" max="6406" width="13" style="6" customWidth="1"/>
    <col min="6407" max="6407" width="10.83203125" style="6"/>
    <col min="6408" max="6408" width="12" style="6" customWidth="1"/>
    <col min="6409" max="6409" width="47" style="6" customWidth="1"/>
    <col min="6410" max="6656" width="10.83203125" style="6"/>
    <col min="6657" max="6657" width="13.5" style="6" customWidth="1"/>
    <col min="6658" max="6658" width="19" style="6" customWidth="1"/>
    <col min="6659" max="6659" width="20" style="6" customWidth="1"/>
    <col min="6660" max="6660" width="33.5" style="6" customWidth="1"/>
    <col min="6661" max="6661" width="11.6640625" style="6" customWidth="1"/>
    <col min="6662" max="6662" width="13" style="6" customWidth="1"/>
    <col min="6663" max="6663" width="10.83203125" style="6"/>
    <col min="6664" max="6664" width="12" style="6" customWidth="1"/>
    <col min="6665" max="6665" width="47" style="6" customWidth="1"/>
    <col min="6666" max="6912" width="10.83203125" style="6"/>
    <col min="6913" max="6913" width="13.5" style="6" customWidth="1"/>
    <col min="6914" max="6914" width="19" style="6" customWidth="1"/>
    <col min="6915" max="6915" width="20" style="6" customWidth="1"/>
    <col min="6916" max="6916" width="33.5" style="6" customWidth="1"/>
    <col min="6917" max="6917" width="11.6640625" style="6" customWidth="1"/>
    <col min="6918" max="6918" width="13" style="6" customWidth="1"/>
    <col min="6919" max="6919" width="10.83203125" style="6"/>
    <col min="6920" max="6920" width="12" style="6" customWidth="1"/>
    <col min="6921" max="6921" width="47" style="6" customWidth="1"/>
    <col min="6922" max="7168" width="10.83203125" style="6"/>
    <col min="7169" max="7169" width="13.5" style="6" customWidth="1"/>
    <col min="7170" max="7170" width="19" style="6" customWidth="1"/>
    <col min="7171" max="7171" width="20" style="6" customWidth="1"/>
    <col min="7172" max="7172" width="33.5" style="6" customWidth="1"/>
    <col min="7173" max="7173" width="11.6640625" style="6" customWidth="1"/>
    <col min="7174" max="7174" width="13" style="6" customWidth="1"/>
    <col min="7175" max="7175" width="10.83203125" style="6"/>
    <col min="7176" max="7176" width="12" style="6" customWidth="1"/>
    <col min="7177" max="7177" width="47" style="6" customWidth="1"/>
    <col min="7178" max="7424" width="10.83203125" style="6"/>
    <col min="7425" max="7425" width="13.5" style="6" customWidth="1"/>
    <col min="7426" max="7426" width="19" style="6" customWidth="1"/>
    <col min="7427" max="7427" width="20" style="6" customWidth="1"/>
    <col min="7428" max="7428" width="33.5" style="6" customWidth="1"/>
    <col min="7429" max="7429" width="11.6640625" style="6" customWidth="1"/>
    <col min="7430" max="7430" width="13" style="6" customWidth="1"/>
    <col min="7431" max="7431" width="10.83203125" style="6"/>
    <col min="7432" max="7432" width="12" style="6" customWidth="1"/>
    <col min="7433" max="7433" width="47" style="6" customWidth="1"/>
    <col min="7434" max="7680" width="10.83203125" style="6"/>
    <col min="7681" max="7681" width="13.5" style="6" customWidth="1"/>
    <col min="7682" max="7682" width="19" style="6" customWidth="1"/>
    <col min="7683" max="7683" width="20" style="6" customWidth="1"/>
    <col min="7684" max="7684" width="33.5" style="6" customWidth="1"/>
    <col min="7685" max="7685" width="11.6640625" style="6" customWidth="1"/>
    <col min="7686" max="7686" width="13" style="6" customWidth="1"/>
    <col min="7687" max="7687" width="10.83203125" style="6"/>
    <col min="7688" max="7688" width="12" style="6" customWidth="1"/>
    <col min="7689" max="7689" width="47" style="6" customWidth="1"/>
    <col min="7690" max="7936" width="10.83203125" style="6"/>
    <col min="7937" max="7937" width="13.5" style="6" customWidth="1"/>
    <col min="7938" max="7938" width="19" style="6" customWidth="1"/>
    <col min="7939" max="7939" width="20" style="6" customWidth="1"/>
    <col min="7940" max="7940" width="33.5" style="6" customWidth="1"/>
    <col min="7941" max="7941" width="11.6640625" style="6" customWidth="1"/>
    <col min="7942" max="7942" width="13" style="6" customWidth="1"/>
    <col min="7943" max="7943" width="10.83203125" style="6"/>
    <col min="7944" max="7944" width="12" style="6" customWidth="1"/>
    <col min="7945" max="7945" width="47" style="6" customWidth="1"/>
    <col min="7946" max="8192" width="10.83203125" style="6"/>
    <col min="8193" max="8193" width="13.5" style="6" customWidth="1"/>
    <col min="8194" max="8194" width="19" style="6" customWidth="1"/>
    <col min="8195" max="8195" width="20" style="6" customWidth="1"/>
    <col min="8196" max="8196" width="33.5" style="6" customWidth="1"/>
    <col min="8197" max="8197" width="11.6640625" style="6" customWidth="1"/>
    <col min="8198" max="8198" width="13" style="6" customWidth="1"/>
    <col min="8199" max="8199" width="10.83203125" style="6"/>
    <col min="8200" max="8200" width="12" style="6" customWidth="1"/>
    <col min="8201" max="8201" width="47" style="6" customWidth="1"/>
    <col min="8202" max="8448" width="10.83203125" style="6"/>
    <col min="8449" max="8449" width="13.5" style="6" customWidth="1"/>
    <col min="8450" max="8450" width="19" style="6" customWidth="1"/>
    <col min="8451" max="8451" width="20" style="6" customWidth="1"/>
    <col min="8452" max="8452" width="33.5" style="6" customWidth="1"/>
    <col min="8453" max="8453" width="11.6640625" style="6" customWidth="1"/>
    <col min="8454" max="8454" width="13" style="6" customWidth="1"/>
    <col min="8455" max="8455" width="10.83203125" style="6"/>
    <col min="8456" max="8456" width="12" style="6" customWidth="1"/>
    <col min="8457" max="8457" width="47" style="6" customWidth="1"/>
    <col min="8458" max="8704" width="10.83203125" style="6"/>
    <col min="8705" max="8705" width="13.5" style="6" customWidth="1"/>
    <col min="8706" max="8706" width="19" style="6" customWidth="1"/>
    <col min="8707" max="8707" width="20" style="6" customWidth="1"/>
    <col min="8708" max="8708" width="33.5" style="6" customWidth="1"/>
    <col min="8709" max="8709" width="11.6640625" style="6" customWidth="1"/>
    <col min="8710" max="8710" width="13" style="6" customWidth="1"/>
    <col min="8711" max="8711" width="10.83203125" style="6"/>
    <col min="8712" max="8712" width="12" style="6" customWidth="1"/>
    <col min="8713" max="8713" width="47" style="6" customWidth="1"/>
    <col min="8714" max="8960" width="10.83203125" style="6"/>
    <col min="8961" max="8961" width="13.5" style="6" customWidth="1"/>
    <col min="8962" max="8962" width="19" style="6" customWidth="1"/>
    <col min="8963" max="8963" width="20" style="6" customWidth="1"/>
    <col min="8964" max="8964" width="33.5" style="6" customWidth="1"/>
    <col min="8965" max="8965" width="11.6640625" style="6" customWidth="1"/>
    <col min="8966" max="8966" width="13" style="6" customWidth="1"/>
    <col min="8967" max="8967" width="10.83203125" style="6"/>
    <col min="8968" max="8968" width="12" style="6" customWidth="1"/>
    <col min="8969" max="8969" width="47" style="6" customWidth="1"/>
    <col min="8970" max="9216" width="10.83203125" style="6"/>
    <col min="9217" max="9217" width="13.5" style="6" customWidth="1"/>
    <col min="9218" max="9218" width="19" style="6" customWidth="1"/>
    <col min="9219" max="9219" width="20" style="6" customWidth="1"/>
    <col min="9220" max="9220" width="33.5" style="6" customWidth="1"/>
    <col min="9221" max="9221" width="11.6640625" style="6" customWidth="1"/>
    <col min="9222" max="9222" width="13" style="6" customWidth="1"/>
    <col min="9223" max="9223" width="10.83203125" style="6"/>
    <col min="9224" max="9224" width="12" style="6" customWidth="1"/>
    <col min="9225" max="9225" width="47" style="6" customWidth="1"/>
    <col min="9226" max="9472" width="10.83203125" style="6"/>
    <col min="9473" max="9473" width="13.5" style="6" customWidth="1"/>
    <col min="9474" max="9474" width="19" style="6" customWidth="1"/>
    <col min="9475" max="9475" width="20" style="6" customWidth="1"/>
    <col min="9476" max="9476" width="33.5" style="6" customWidth="1"/>
    <col min="9477" max="9477" width="11.6640625" style="6" customWidth="1"/>
    <col min="9478" max="9478" width="13" style="6" customWidth="1"/>
    <col min="9479" max="9479" width="10.83203125" style="6"/>
    <col min="9480" max="9480" width="12" style="6" customWidth="1"/>
    <col min="9481" max="9481" width="47" style="6" customWidth="1"/>
    <col min="9482" max="9728" width="10.83203125" style="6"/>
    <col min="9729" max="9729" width="13.5" style="6" customWidth="1"/>
    <col min="9730" max="9730" width="19" style="6" customWidth="1"/>
    <col min="9731" max="9731" width="20" style="6" customWidth="1"/>
    <col min="9732" max="9732" width="33.5" style="6" customWidth="1"/>
    <col min="9733" max="9733" width="11.6640625" style="6" customWidth="1"/>
    <col min="9734" max="9734" width="13" style="6" customWidth="1"/>
    <col min="9735" max="9735" width="10.83203125" style="6"/>
    <col min="9736" max="9736" width="12" style="6" customWidth="1"/>
    <col min="9737" max="9737" width="47" style="6" customWidth="1"/>
    <col min="9738" max="9984" width="10.83203125" style="6"/>
    <col min="9985" max="9985" width="13.5" style="6" customWidth="1"/>
    <col min="9986" max="9986" width="19" style="6" customWidth="1"/>
    <col min="9987" max="9987" width="20" style="6" customWidth="1"/>
    <col min="9988" max="9988" width="33.5" style="6" customWidth="1"/>
    <col min="9989" max="9989" width="11.6640625" style="6" customWidth="1"/>
    <col min="9990" max="9990" width="13" style="6" customWidth="1"/>
    <col min="9991" max="9991" width="10.83203125" style="6"/>
    <col min="9992" max="9992" width="12" style="6" customWidth="1"/>
    <col min="9993" max="9993" width="47" style="6" customWidth="1"/>
    <col min="9994" max="10240" width="10.83203125" style="6"/>
    <col min="10241" max="10241" width="13.5" style="6" customWidth="1"/>
    <col min="10242" max="10242" width="19" style="6" customWidth="1"/>
    <col min="10243" max="10243" width="20" style="6" customWidth="1"/>
    <col min="10244" max="10244" width="33.5" style="6" customWidth="1"/>
    <col min="10245" max="10245" width="11.6640625" style="6" customWidth="1"/>
    <col min="10246" max="10246" width="13" style="6" customWidth="1"/>
    <col min="10247" max="10247" width="10.83203125" style="6"/>
    <col min="10248" max="10248" width="12" style="6" customWidth="1"/>
    <col min="10249" max="10249" width="47" style="6" customWidth="1"/>
    <col min="10250" max="10496" width="10.83203125" style="6"/>
    <col min="10497" max="10497" width="13.5" style="6" customWidth="1"/>
    <col min="10498" max="10498" width="19" style="6" customWidth="1"/>
    <col min="10499" max="10499" width="20" style="6" customWidth="1"/>
    <col min="10500" max="10500" width="33.5" style="6" customWidth="1"/>
    <col min="10501" max="10501" width="11.6640625" style="6" customWidth="1"/>
    <col min="10502" max="10502" width="13" style="6" customWidth="1"/>
    <col min="10503" max="10503" width="10.83203125" style="6"/>
    <col min="10504" max="10504" width="12" style="6" customWidth="1"/>
    <col min="10505" max="10505" width="47" style="6" customWidth="1"/>
    <col min="10506" max="10752" width="10.83203125" style="6"/>
    <col min="10753" max="10753" width="13.5" style="6" customWidth="1"/>
    <col min="10754" max="10754" width="19" style="6" customWidth="1"/>
    <col min="10755" max="10755" width="20" style="6" customWidth="1"/>
    <col min="10756" max="10756" width="33.5" style="6" customWidth="1"/>
    <col min="10757" max="10757" width="11.6640625" style="6" customWidth="1"/>
    <col min="10758" max="10758" width="13" style="6" customWidth="1"/>
    <col min="10759" max="10759" width="10.83203125" style="6"/>
    <col min="10760" max="10760" width="12" style="6" customWidth="1"/>
    <col min="10761" max="10761" width="47" style="6" customWidth="1"/>
    <col min="10762" max="11008" width="10.83203125" style="6"/>
    <col min="11009" max="11009" width="13.5" style="6" customWidth="1"/>
    <col min="11010" max="11010" width="19" style="6" customWidth="1"/>
    <col min="11011" max="11011" width="20" style="6" customWidth="1"/>
    <col min="11012" max="11012" width="33.5" style="6" customWidth="1"/>
    <col min="11013" max="11013" width="11.6640625" style="6" customWidth="1"/>
    <col min="11014" max="11014" width="13" style="6" customWidth="1"/>
    <col min="11015" max="11015" width="10.83203125" style="6"/>
    <col min="11016" max="11016" width="12" style="6" customWidth="1"/>
    <col min="11017" max="11017" width="47" style="6" customWidth="1"/>
    <col min="11018" max="11264" width="10.83203125" style="6"/>
    <col min="11265" max="11265" width="13.5" style="6" customWidth="1"/>
    <col min="11266" max="11266" width="19" style="6" customWidth="1"/>
    <col min="11267" max="11267" width="20" style="6" customWidth="1"/>
    <col min="11268" max="11268" width="33.5" style="6" customWidth="1"/>
    <col min="11269" max="11269" width="11.6640625" style="6" customWidth="1"/>
    <col min="11270" max="11270" width="13" style="6" customWidth="1"/>
    <col min="11271" max="11271" width="10.83203125" style="6"/>
    <col min="11272" max="11272" width="12" style="6" customWidth="1"/>
    <col min="11273" max="11273" width="47" style="6" customWidth="1"/>
    <col min="11274" max="11520" width="10.83203125" style="6"/>
    <col min="11521" max="11521" width="13.5" style="6" customWidth="1"/>
    <col min="11522" max="11522" width="19" style="6" customWidth="1"/>
    <col min="11523" max="11523" width="20" style="6" customWidth="1"/>
    <col min="11524" max="11524" width="33.5" style="6" customWidth="1"/>
    <col min="11525" max="11525" width="11.6640625" style="6" customWidth="1"/>
    <col min="11526" max="11526" width="13" style="6" customWidth="1"/>
    <col min="11527" max="11527" width="10.83203125" style="6"/>
    <col min="11528" max="11528" width="12" style="6" customWidth="1"/>
    <col min="11529" max="11529" width="47" style="6" customWidth="1"/>
    <col min="11530" max="11776" width="10.83203125" style="6"/>
    <col min="11777" max="11777" width="13.5" style="6" customWidth="1"/>
    <col min="11778" max="11778" width="19" style="6" customWidth="1"/>
    <col min="11779" max="11779" width="20" style="6" customWidth="1"/>
    <col min="11780" max="11780" width="33.5" style="6" customWidth="1"/>
    <col min="11781" max="11781" width="11.6640625" style="6" customWidth="1"/>
    <col min="11782" max="11782" width="13" style="6" customWidth="1"/>
    <col min="11783" max="11783" width="10.83203125" style="6"/>
    <col min="11784" max="11784" width="12" style="6" customWidth="1"/>
    <col min="11785" max="11785" width="47" style="6" customWidth="1"/>
    <col min="11786" max="12032" width="10.83203125" style="6"/>
    <col min="12033" max="12033" width="13.5" style="6" customWidth="1"/>
    <col min="12034" max="12034" width="19" style="6" customWidth="1"/>
    <col min="12035" max="12035" width="20" style="6" customWidth="1"/>
    <col min="12036" max="12036" width="33.5" style="6" customWidth="1"/>
    <col min="12037" max="12037" width="11.6640625" style="6" customWidth="1"/>
    <col min="12038" max="12038" width="13" style="6" customWidth="1"/>
    <col min="12039" max="12039" width="10.83203125" style="6"/>
    <col min="12040" max="12040" width="12" style="6" customWidth="1"/>
    <col min="12041" max="12041" width="47" style="6" customWidth="1"/>
    <col min="12042" max="12288" width="10.83203125" style="6"/>
    <col min="12289" max="12289" width="13.5" style="6" customWidth="1"/>
    <col min="12290" max="12290" width="19" style="6" customWidth="1"/>
    <col min="12291" max="12291" width="20" style="6" customWidth="1"/>
    <col min="12292" max="12292" width="33.5" style="6" customWidth="1"/>
    <col min="12293" max="12293" width="11.6640625" style="6" customWidth="1"/>
    <col min="12294" max="12294" width="13" style="6" customWidth="1"/>
    <col min="12295" max="12295" width="10.83203125" style="6"/>
    <col min="12296" max="12296" width="12" style="6" customWidth="1"/>
    <col min="12297" max="12297" width="47" style="6" customWidth="1"/>
    <col min="12298" max="12544" width="10.83203125" style="6"/>
    <col min="12545" max="12545" width="13.5" style="6" customWidth="1"/>
    <col min="12546" max="12546" width="19" style="6" customWidth="1"/>
    <col min="12547" max="12547" width="20" style="6" customWidth="1"/>
    <col min="12548" max="12548" width="33.5" style="6" customWidth="1"/>
    <col min="12549" max="12549" width="11.6640625" style="6" customWidth="1"/>
    <col min="12550" max="12550" width="13" style="6" customWidth="1"/>
    <col min="12551" max="12551" width="10.83203125" style="6"/>
    <col min="12552" max="12552" width="12" style="6" customWidth="1"/>
    <col min="12553" max="12553" width="47" style="6" customWidth="1"/>
    <col min="12554" max="12800" width="10.83203125" style="6"/>
    <col min="12801" max="12801" width="13.5" style="6" customWidth="1"/>
    <col min="12802" max="12802" width="19" style="6" customWidth="1"/>
    <col min="12803" max="12803" width="20" style="6" customWidth="1"/>
    <col min="12804" max="12804" width="33.5" style="6" customWidth="1"/>
    <col min="12805" max="12805" width="11.6640625" style="6" customWidth="1"/>
    <col min="12806" max="12806" width="13" style="6" customWidth="1"/>
    <col min="12807" max="12807" width="10.83203125" style="6"/>
    <col min="12808" max="12808" width="12" style="6" customWidth="1"/>
    <col min="12809" max="12809" width="47" style="6" customWidth="1"/>
    <col min="12810" max="13056" width="10.83203125" style="6"/>
    <col min="13057" max="13057" width="13.5" style="6" customWidth="1"/>
    <col min="13058" max="13058" width="19" style="6" customWidth="1"/>
    <col min="13059" max="13059" width="20" style="6" customWidth="1"/>
    <col min="13060" max="13060" width="33.5" style="6" customWidth="1"/>
    <col min="13061" max="13061" width="11.6640625" style="6" customWidth="1"/>
    <col min="13062" max="13062" width="13" style="6" customWidth="1"/>
    <col min="13063" max="13063" width="10.83203125" style="6"/>
    <col min="13064" max="13064" width="12" style="6" customWidth="1"/>
    <col min="13065" max="13065" width="47" style="6" customWidth="1"/>
    <col min="13066" max="13312" width="10.83203125" style="6"/>
    <col min="13313" max="13313" width="13.5" style="6" customWidth="1"/>
    <col min="13314" max="13314" width="19" style="6" customWidth="1"/>
    <col min="13315" max="13315" width="20" style="6" customWidth="1"/>
    <col min="13316" max="13316" width="33.5" style="6" customWidth="1"/>
    <col min="13317" max="13317" width="11.6640625" style="6" customWidth="1"/>
    <col min="13318" max="13318" width="13" style="6" customWidth="1"/>
    <col min="13319" max="13319" width="10.83203125" style="6"/>
    <col min="13320" max="13320" width="12" style="6" customWidth="1"/>
    <col min="13321" max="13321" width="47" style="6" customWidth="1"/>
    <col min="13322" max="13568" width="10.83203125" style="6"/>
    <col min="13569" max="13569" width="13.5" style="6" customWidth="1"/>
    <col min="13570" max="13570" width="19" style="6" customWidth="1"/>
    <col min="13571" max="13571" width="20" style="6" customWidth="1"/>
    <col min="13572" max="13572" width="33.5" style="6" customWidth="1"/>
    <col min="13573" max="13573" width="11.6640625" style="6" customWidth="1"/>
    <col min="13574" max="13574" width="13" style="6" customWidth="1"/>
    <col min="13575" max="13575" width="10.83203125" style="6"/>
    <col min="13576" max="13576" width="12" style="6" customWidth="1"/>
    <col min="13577" max="13577" width="47" style="6" customWidth="1"/>
    <col min="13578" max="13824" width="10.83203125" style="6"/>
    <col min="13825" max="13825" width="13.5" style="6" customWidth="1"/>
    <col min="13826" max="13826" width="19" style="6" customWidth="1"/>
    <col min="13827" max="13827" width="20" style="6" customWidth="1"/>
    <col min="13828" max="13828" width="33.5" style="6" customWidth="1"/>
    <col min="13829" max="13829" width="11.6640625" style="6" customWidth="1"/>
    <col min="13830" max="13830" width="13" style="6" customWidth="1"/>
    <col min="13831" max="13831" width="10.83203125" style="6"/>
    <col min="13832" max="13832" width="12" style="6" customWidth="1"/>
    <col min="13833" max="13833" width="47" style="6" customWidth="1"/>
    <col min="13834" max="14080" width="10.83203125" style="6"/>
    <col min="14081" max="14081" width="13.5" style="6" customWidth="1"/>
    <col min="14082" max="14082" width="19" style="6" customWidth="1"/>
    <col min="14083" max="14083" width="20" style="6" customWidth="1"/>
    <col min="14084" max="14084" width="33.5" style="6" customWidth="1"/>
    <col min="14085" max="14085" width="11.6640625" style="6" customWidth="1"/>
    <col min="14086" max="14086" width="13" style="6" customWidth="1"/>
    <col min="14087" max="14087" width="10.83203125" style="6"/>
    <col min="14088" max="14088" width="12" style="6" customWidth="1"/>
    <col min="14089" max="14089" width="47" style="6" customWidth="1"/>
    <col min="14090" max="14336" width="10.83203125" style="6"/>
    <col min="14337" max="14337" width="13.5" style="6" customWidth="1"/>
    <col min="14338" max="14338" width="19" style="6" customWidth="1"/>
    <col min="14339" max="14339" width="20" style="6" customWidth="1"/>
    <col min="14340" max="14340" width="33.5" style="6" customWidth="1"/>
    <col min="14341" max="14341" width="11.6640625" style="6" customWidth="1"/>
    <col min="14342" max="14342" width="13" style="6" customWidth="1"/>
    <col min="14343" max="14343" width="10.83203125" style="6"/>
    <col min="14344" max="14344" width="12" style="6" customWidth="1"/>
    <col min="14345" max="14345" width="47" style="6" customWidth="1"/>
    <col min="14346" max="14592" width="10.83203125" style="6"/>
    <col min="14593" max="14593" width="13.5" style="6" customWidth="1"/>
    <col min="14594" max="14594" width="19" style="6" customWidth="1"/>
    <col min="14595" max="14595" width="20" style="6" customWidth="1"/>
    <col min="14596" max="14596" width="33.5" style="6" customWidth="1"/>
    <col min="14597" max="14597" width="11.6640625" style="6" customWidth="1"/>
    <col min="14598" max="14598" width="13" style="6" customWidth="1"/>
    <col min="14599" max="14599" width="10.83203125" style="6"/>
    <col min="14600" max="14600" width="12" style="6" customWidth="1"/>
    <col min="14601" max="14601" width="47" style="6" customWidth="1"/>
    <col min="14602" max="14848" width="10.83203125" style="6"/>
    <col min="14849" max="14849" width="13.5" style="6" customWidth="1"/>
    <col min="14850" max="14850" width="19" style="6" customWidth="1"/>
    <col min="14851" max="14851" width="20" style="6" customWidth="1"/>
    <col min="14852" max="14852" width="33.5" style="6" customWidth="1"/>
    <col min="14853" max="14853" width="11.6640625" style="6" customWidth="1"/>
    <col min="14854" max="14854" width="13" style="6" customWidth="1"/>
    <col min="14855" max="14855" width="10.83203125" style="6"/>
    <col min="14856" max="14856" width="12" style="6" customWidth="1"/>
    <col min="14857" max="14857" width="47" style="6" customWidth="1"/>
    <col min="14858" max="15104" width="10.83203125" style="6"/>
    <col min="15105" max="15105" width="13.5" style="6" customWidth="1"/>
    <col min="15106" max="15106" width="19" style="6" customWidth="1"/>
    <col min="15107" max="15107" width="20" style="6" customWidth="1"/>
    <col min="15108" max="15108" width="33.5" style="6" customWidth="1"/>
    <col min="15109" max="15109" width="11.6640625" style="6" customWidth="1"/>
    <col min="15110" max="15110" width="13" style="6" customWidth="1"/>
    <col min="15111" max="15111" width="10.83203125" style="6"/>
    <col min="15112" max="15112" width="12" style="6" customWidth="1"/>
    <col min="15113" max="15113" width="47" style="6" customWidth="1"/>
    <col min="15114" max="15360" width="10.83203125" style="6"/>
    <col min="15361" max="15361" width="13.5" style="6" customWidth="1"/>
    <col min="15362" max="15362" width="19" style="6" customWidth="1"/>
    <col min="15363" max="15363" width="20" style="6" customWidth="1"/>
    <col min="15364" max="15364" width="33.5" style="6" customWidth="1"/>
    <col min="15365" max="15365" width="11.6640625" style="6" customWidth="1"/>
    <col min="15366" max="15366" width="13" style="6" customWidth="1"/>
    <col min="15367" max="15367" width="10.83203125" style="6"/>
    <col min="15368" max="15368" width="12" style="6" customWidth="1"/>
    <col min="15369" max="15369" width="47" style="6" customWidth="1"/>
    <col min="15370" max="15616" width="10.83203125" style="6"/>
    <col min="15617" max="15617" width="13.5" style="6" customWidth="1"/>
    <col min="15618" max="15618" width="19" style="6" customWidth="1"/>
    <col min="15619" max="15619" width="20" style="6" customWidth="1"/>
    <col min="15620" max="15620" width="33.5" style="6" customWidth="1"/>
    <col min="15621" max="15621" width="11.6640625" style="6" customWidth="1"/>
    <col min="15622" max="15622" width="13" style="6" customWidth="1"/>
    <col min="15623" max="15623" width="10.83203125" style="6"/>
    <col min="15624" max="15624" width="12" style="6" customWidth="1"/>
    <col min="15625" max="15625" width="47" style="6" customWidth="1"/>
    <col min="15626" max="15872" width="10.83203125" style="6"/>
    <col min="15873" max="15873" width="13.5" style="6" customWidth="1"/>
    <col min="15874" max="15874" width="19" style="6" customWidth="1"/>
    <col min="15875" max="15875" width="20" style="6" customWidth="1"/>
    <col min="15876" max="15876" width="33.5" style="6" customWidth="1"/>
    <col min="15877" max="15877" width="11.6640625" style="6" customWidth="1"/>
    <col min="15878" max="15878" width="13" style="6" customWidth="1"/>
    <col min="15879" max="15879" width="10.83203125" style="6"/>
    <col min="15880" max="15880" width="12" style="6" customWidth="1"/>
    <col min="15881" max="15881" width="47" style="6" customWidth="1"/>
    <col min="15882" max="16128" width="10.83203125" style="6"/>
    <col min="16129" max="16129" width="13.5" style="6" customWidth="1"/>
    <col min="16130" max="16130" width="19" style="6" customWidth="1"/>
    <col min="16131" max="16131" width="20" style="6" customWidth="1"/>
    <col min="16132" max="16132" width="33.5" style="6" customWidth="1"/>
    <col min="16133" max="16133" width="11.6640625" style="6" customWidth="1"/>
    <col min="16134" max="16134" width="13" style="6" customWidth="1"/>
    <col min="16135" max="16135" width="10.83203125" style="6"/>
    <col min="16136" max="16136" width="12" style="6" customWidth="1"/>
    <col min="16137" max="16137" width="47" style="6" customWidth="1"/>
    <col min="16138" max="16384" width="10.83203125" style="6"/>
  </cols>
  <sheetData>
    <row r="1" spans="1:14" ht="33" customHeight="1" thickBot="1">
      <c r="A1" s="427" t="s">
        <v>23</v>
      </c>
      <c r="B1" s="427"/>
      <c r="C1" s="427"/>
      <c r="D1" s="427"/>
      <c r="E1" s="427"/>
      <c r="F1" s="427"/>
      <c r="G1" s="427"/>
      <c r="H1" s="427"/>
      <c r="I1" s="427"/>
    </row>
    <row r="2" spans="1:14" ht="16" thickBot="1">
      <c r="A2" s="168"/>
      <c r="B2" s="170"/>
      <c r="C2" s="60"/>
      <c r="D2" s="60"/>
      <c r="E2" s="60"/>
      <c r="F2" s="60"/>
      <c r="G2" s="60"/>
      <c r="H2" s="60"/>
      <c r="I2" s="81"/>
    </row>
    <row r="3" spans="1:14" ht="13" customHeight="1">
      <c r="A3" s="428" t="s">
        <v>1</v>
      </c>
      <c r="B3" s="430" t="s">
        <v>2</v>
      </c>
      <c r="C3" s="421" t="s">
        <v>3</v>
      </c>
      <c r="D3" s="421" t="s">
        <v>24</v>
      </c>
      <c r="E3" s="421" t="s">
        <v>4</v>
      </c>
      <c r="F3" s="421" t="s">
        <v>5</v>
      </c>
      <c r="G3" s="421" t="s">
        <v>6</v>
      </c>
      <c r="H3" s="421" t="s">
        <v>7</v>
      </c>
      <c r="I3" s="432" t="s">
        <v>8</v>
      </c>
    </row>
    <row r="4" spans="1:14" ht="14" customHeight="1" thickBot="1">
      <c r="A4" s="429"/>
      <c r="B4" s="431"/>
      <c r="C4" s="422"/>
      <c r="D4" s="422"/>
      <c r="E4" s="422"/>
      <c r="F4" s="422"/>
      <c r="G4" s="422"/>
      <c r="H4" s="422"/>
      <c r="I4" s="433"/>
    </row>
    <row r="5" spans="1:14" ht="18" customHeight="1">
      <c r="A5" s="410" t="s">
        <v>9</v>
      </c>
      <c r="B5" s="411"/>
      <c r="C5" s="411"/>
      <c r="D5" s="411"/>
      <c r="E5" s="411"/>
      <c r="F5" s="411"/>
      <c r="G5" s="411"/>
      <c r="H5" s="411"/>
      <c r="I5" s="412"/>
    </row>
    <row r="6" spans="1:14" s="8" customFormat="1">
      <c r="A6" s="242"/>
      <c r="B6" s="242"/>
      <c r="C6" s="242"/>
      <c r="D6" s="243"/>
      <c r="E6" s="243"/>
      <c r="F6" s="244"/>
      <c r="G6" s="244"/>
      <c r="H6" s="244"/>
      <c r="I6" s="242"/>
    </row>
    <row r="7" spans="1:14" s="8" customFormat="1">
      <c r="A7" s="319" t="s">
        <v>80</v>
      </c>
      <c r="B7" s="319" t="s">
        <v>81</v>
      </c>
      <c r="C7" s="319" t="s">
        <v>82</v>
      </c>
      <c r="D7" s="320" t="s">
        <v>78</v>
      </c>
      <c r="E7" s="320" t="s">
        <v>83</v>
      </c>
      <c r="F7" s="321">
        <v>635.20000000000005</v>
      </c>
      <c r="G7" s="113">
        <f>F7*0.2</f>
        <v>127.04000000000002</v>
      </c>
      <c r="H7" s="113">
        <f>F7+G7</f>
        <v>762.24</v>
      </c>
      <c r="I7" s="319" t="s">
        <v>247</v>
      </c>
    </row>
    <row r="8" spans="1:14" s="7" customFormat="1" ht="15">
      <c r="A8" s="314" t="s">
        <v>75</v>
      </c>
      <c r="B8" s="111" t="s">
        <v>76</v>
      </c>
      <c r="C8" s="322" t="s">
        <v>77</v>
      </c>
      <c r="D8" s="112" t="s">
        <v>78</v>
      </c>
      <c r="E8" s="112" t="s">
        <v>79</v>
      </c>
      <c r="F8" s="113">
        <v>614.4</v>
      </c>
      <c r="G8" s="113">
        <f>F8*0.2</f>
        <v>122.88</v>
      </c>
      <c r="H8" s="113">
        <f>F8+G8</f>
        <v>737.28</v>
      </c>
      <c r="I8" s="319" t="s">
        <v>247</v>
      </c>
    </row>
    <row r="9" spans="1:14" s="9" customFormat="1">
      <c r="A9" s="111" t="s">
        <v>90</v>
      </c>
      <c r="B9" s="111" t="s">
        <v>91</v>
      </c>
      <c r="C9" s="111" t="s">
        <v>92</v>
      </c>
      <c r="D9" s="115" t="s">
        <v>93</v>
      </c>
      <c r="E9" s="115" t="s">
        <v>94</v>
      </c>
      <c r="F9" s="113">
        <v>276.95</v>
      </c>
      <c r="G9" s="113">
        <v>0</v>
      </c>
      <c r="H9" s="113">
        <f>F9+G9</f>
        <v>276.95</v>
      </c>
      <c r="I9" s="314" t="s">
        <v>308</v>
      </c>
      <c r="J9" s="8"/>
      <c r="K9" s="8"/>
      <c r="L9" s="8"/>
      <c r="M9" s="8"/>
      <c r="N9" s="8"/>
    </row>
    <row r="10" spans="1:14" s="9" customFormat="1">
      <c r="A10" s="111" t="s">
        <v>95</v>
      </c>
      <c r="B10" s="111" t="s">
        <v>96</v>
      </c>
      <c r="C10" s="218" t="s">
        <v>97</v>
      </c>
      <c r="D10" s="115" t="s">
        <v>98</v>
      </c>
      <c r="E10" s="115" t="s">
        <v>87</v>
      </c>
      <c r="F10" s="113">
        <v>17660.25</v>
      </c>
      <c r="G10" s="113">
        <f>F10*20%</f>
        <v>3532.05</v>
      </c>
      <c r="H10" s="113">
        <f>SUM(F10:G10)</f>
        <v>21192.3</v>
      </c>
      <c r="I10" s="314" t="s">
        <v>211</v>
      </c>
      <c r="J10" s="8"/>
      <c r="K10" s="8"/>
      <c r="L10" s="8"/>
      <c r="M10" s="8"/>
      <c r="N10" s="8"/>
    </row>
    <row r="11" spans="1:14" s="9" customFormat="1">
      <c r="A11" s="111" t="s">
        <v>109</v>
      </c>
      <c r="B11" s="111" t="s">
        <v>137</v>
      </c>
      <c r="C11" s="218" t="s">
        <v>138</v>
      </c>
      <c r="D11" s="115" t="s">
        <v>78</v>
      </c>
      <c r="E11" s="115" t="s">
        <v>139</v>
      </c>
      <c r="F11" s="113">
        <v>499.2</v>
      </c>
      <c r="G11" s="113">
        <v>99.84</v>
      </c>
      <c r="H11" s="113">
        <f>SUM(F11:G11)</f>
        <v>599.04</v>
      </c>
      <c r="I11" s="314" t="s">
        <v>308</v>
      </c>
      <c r="J11" s="8"/>
      <c r="K11" s="8"/>
      <c r="L11" s="8"/>
      <c r="M11" s="8"/>
      <c r="N11" s="8"/>
    </row>
    <row r="12" spans="1:14" s="9" customFormat="1">
      <c r="A12" s="111" t="s">
        <v>103</v>
      </c>
      <c r="B12" s="111">
        <v>903353</v>
      </c>
      <c r="C12" s="218" t="s">
        <v>108</v>
      </c>
      <c r="D12" s="115" t="s">
        <v>106</v>
      </c>
      <c r="E12" s="115" t="s">
        <v>107</v>
      </c>
      <c r="F12" s="113">
        <v>1201.5999999999999</v>
      </c>
      <c r="G12" s="113">
        <v>7.68</v>
      </c>
      <c r="H12" s="113">
        <f>SUM(F12:G12)</f>
        <v>1209.28</v>
      </c>
      <c r="I12" s="314" t="s">
        <v>308</v>
      </c>
      <c r="J12" s="8"/>
      <c r="K12" s="8"/>
      <c r="L12" s="8"/>
      <c r="M12" s="8"/>
      <c r="N12" s="8"/>
    </row>
    <row r="13" spans="1:14" s="9" customFormat="1">
      <c r="A13" s="111" t="s">
        <v>103</v>
      </c>
      <c r="B13" s="111" t="s">
        <v>183</v>
      </c>
      <c r="C13" s="218" t="s">
        <v>159</v>
      </c>
      <c r="D13" s="115" t="s">
        <v>78</v>
      </c>
      <c r="E13" s="115" t="s">
        <v>139</v>
      </c>
      <c r="F13" s="113">
        <v>8445.9</v>
      </c>
      <c r="G13" s="113">
        <f>F13*0.2</f>
        <v>1689.18</v>
      </c>
      <c r="H13" s="113">
        <f>SUM(F13:G13)</f>
        <v>10135.08</v>
      </c>
      <c r="I13" s="314" t="s">
        <v>308</v>
      </c>
      <c r="J13" s="8"/>
      <c r="K13" s="8"/>
      <c r="L13" s="8"/>
      <c r="M13" s="8"/>
      <c r="N13" s="8"/>
    </row>
    <row r="14" spans="1:14" s="11" customFormat="1">
      <c r="A14" s="111" t="s">
        <v>113</v>
      </c>
      <c r="B14" s="111">
        <v>1260010</v>
      </c>
      <c r="C14" s="218" t="s">
        <v>105</v>
      </c>
      <c r="D14" s="115" t="s">
        <v>114</v>
      </c>
      <c r="E14" s="115" t="s">
        <v>115</v>
      </c>
      <c r="F14" s="113">
        <v>1063.4000000000001</v>
      </c>
      <c r="G14" s="113">
        <v>0</v>
      </c>
      <c r="H14" s="113">
        <v>1063.4000000000001</v>
      </c>
      <c r="I14" s="319" t="s">
        <v>247</v>
      </c>
      <c r="J14" s="10"/>
      <c r="K14" s="10"/>
      <c r="L14" s="10"/>
      <c r="M14" s="10"/>
      <c r="N14" s="10"/>
    </row>
    <row r="15" spans="1:14" s="11" customFormat="1">
      <c r="A15" s="111" t="s">
        <v>120</v>
      </c>
      <c r="B15" s="111">
        <v>602028</v>
      </c>
      <c r="C15" s="218" t="s">
        <v>121</v>
      </c>
      <c r="D15" s="115" t="s">
        <v>122</v>
      </c>
      <c r="E15" s="115" t="s">
        <v>115</v>
      </c>
      <c r="F15" s="113">
        <v>13618.25</v>
      </c>
      <c r="G15" s="113">
        <f>F15*20%</f>
        <v>2723.65</v>
      </c>
      <c r="H15" s="113">
        <f>SUM(F15:G15)</f>
        <v>16341.9</v>
      </c>
      <c r="I15" s="314" t="s">
        <v>328</v>
      </c>
      <c r="J15" s="10"/>
      <c r="K15" s="10"/>
      <c r="L15" s="10"/>
      <c r="M15" s="10"/>
      <c r="N15" s="10"/>
    </row>
    <row r="16" spans="1:14" s="11" customFormat="1">
      <c r="A16" s="111" t="s">
        <v>120</v>
      </c>
      <c r="B16" s="111" t="s">
        <v>184</v>
      </c>
      <c r="C16" s="218" t="s">
        <v>164</v>
      </c>
      <c r="D16" s="115" t="s">
        <v>78</v>
      </c>
      <c r="E16" s="115" t="s">
        <v>94</v>
      </c>
      <c r="F16" s="113">
        <v>13927.41</v>
      </c>
      <c r="G16" s="113">
        <f>F16*20%</f>
        <v>2785.482</v>
      </c>
      <c r="H16" s="113">
        <f>SUM(F16:G16)</f>
        <v>16712.892</v>
      </c>
      <c r="I16" s="314" t="s">
        <v>308</v>
      </c>
      <c r="J16" s="10"/>
      <c r="K16" s="10"/>
      <c r="L16" s="10"/>
      <c r="M16" s="10"/>
      <c r="N16" s="10"/>
    </row>
    <row r="17" spans="1:14" s="11" customFormat="1">
      <c r="A17" s="66"/>
      <c r="B17" s="66"/>
      <c r="C17" s="69"/>
      <c r="D17" s="64"/>
      <c r="E17" s="64"/>
      <c r="F17" s="82"/>
      <c r="G17" s="82"/>
      <c r="H17" s="82"/>
      <c r="I17" s="67"/>
      <c r="J17" s="10"/>
      <c r="K17" s="10"/>
      <c r="L17" s="10"/>
      <c r="M17" s="10"/>
      <c r="N17" s="10"/>
    </row>
    <row r="18" spans="1:14" s="11" customFormat="1">
      <c r="A18" s="66"/>
      <c r="B18" s="66"/>
      <c r="C18" s="69"/>
      <c r="D18" s="64"/>
      <c r="E18" s="64"/>
      <c r="F18" s="82"/>
      <c r="G18" s="82"/>
      <c r="H18" s="82"/>
      <c r="I18" s="67"/>
      <c r="J18" s="10"/>
      <c r="K18" s="10"/>
      <c r="L18" s="10"/>
      <c r="M18" s="10"/>
      <c r="N18" s="10"/>
    </row>
    <row r="19" spans="1:14" s="11" customFormat="1">
      <c r="A19" s="66"/>
      <c r="B19" s="66"/>
      <c r="C19" s="69"/>
      <c r="D19" s="64"/>
      <c r="E19" s="64"/>
      <c r="F19" s="82"/>
      <c r="G19" s="82"/>
      <c r="H19" s="82"/>
      <c r="I19" s="67"/>
      <c r="J19" s="10"/>
      <c r="K19" s="10"/>
      <c r="L19" s="10"/>
      <c r="M19" s="10"/>
      <c r="N19" s="10"/>
    </row>
    <row r="20" spans="1:14" s="11" customFormat="1">
      <c r="A20" s="66"/>
      <c r="B20" s="66"/>
      <c r="C20" s="69"/>
      <c r="D20" s="64"/>
      <c r="E20" s="64"/>
      <c r="F20" s="82"/>
      <c r="G20" s="82"/>
      <c r="H20" s="82"/>
      <c r="I20" s="67"/>
      <c r="J20" s="10"/>
      <c r="K20" s="10"/>
      <c r="L20" s="10"/>
      <c r="M20" s="10"/>
      <c r="N20" s="10"/>
    </row>
    <row r="21" spans="1:14" s="11" customFormat="1">
      <c r="A21" s="66"/>
      <c r="B21" s="66"/>
      <c r="C21" s="69"/>
      <c r="D21" s="64"/>
      <c r="E21" s="64"/>
      <c r="F21" s="82"/>
      <c r="G21" s="82"/>
      <c r="H21" s="82"/>
      <c r="I21" s="246"/>
      <c r="J21" s="10"/>
      <c r="K21" s="10"/>
      <c r="L21" s="10"/>
      <c r="M21" s="10"/>
      <c r="N21" s="10"/>
    </row>
    <row r="22" spans="1:14" s="11" customFormat="1">
      <c r="A22" s="66"/>
      <c r="B22" s="124"/>
      <c r="C22" s="69"/>
      <c r="D22" s="64"/>
      <c r="E22" s="64"/>
      <c r="F22" s="82"/>
      <c r="G22" s="82"/>
      <c r="H22" s="82"/>
      <c r="I22" s="246"/>
      <c r="J22" s="10"/>
      <c r="K22" s="10"/>
      <c r="L22" s="10"/>
      <c r="M22" s="10"/>
      <c r="N22" s="10"/>
    </row>
    <row r="23" spans="1:14" s="11" customFormat="1">
      <c r="A23" s="66"/>
      <c r="B23" s="66"/>
      <c r="C23" s="69"/>
      <c r="D23" s="64"/>
      <c r="E23" s="64"/>
      <c r="F23" s="82"/>
      <c r="G23" s="82"/>
      <c r="H23" s="82"/>
      <c r="I23" s="246"/>
      <c r="J23" s="10"/>
      <c r="K23" s="10"/>
      <c r="L23" s="10"/>
      <c r="M23" s="10"/>
      <c r="N23" s="10"/>
    </row>
    <row r="24" spans="1:14" s="11" customFormat="1">
      <c r="A24" s="66"/>
      <c r="B24" s="66"/>
      <c r="C24" s="69"/>
      <c r="D24" s="64"/>
      <c r="E24" s="64"/>
      <c r="F24" s="82"/>
      <c r="G24" s="82"/>
      <c r="H24" s="82"/>
      <c r="I24" s="67"/>
      <c r="J24" s="10"/>
      <c r="K24" s="10"/>
      <c r="L24" s="10"/>
      <c r="M24" s="10"/>
      <c r="N24" s="10"/>
    </row>
    <row r="25" spans="1:14" ht="16" customHeight="1">
      <c r="A25" s="407" t="s">
        <v>10</v>
      </c>
      <c r="B25" s="408"/>
      <c r="C25" s="408"/>
      <c r="D25" s="409"/>
      <c r="E25" s="176"/>
      <c r="F25" s="177">
        <f>SUM(F6:F24)</f>
        <v>57942.559999999998</v>
      </c>
      <c r="G25" s="177">
        <f>SUM(G6:G24)</f>
        <v>11087.802</v>
      </c>
      <c r="H25" s="177">
        <f>SUM(H6:H24)</f>
        <v>69030.361999999994</v>
      </c>
      <c r="I25" s="204"/>
    </row>
    <row r="26" spans="1:14">
      <c r="A26" s="434" t="s">
        <v>11</v>
      </c>
      <c r="B26" s="435"/>
      <c r="C26" s="435"/>
      <c r="D26" s="435"/>
      <c r="E26" s="435"/>
      <c r="F26" s="435"/>
      <c r="G26" s="435"/>
      <c r="H26" s="435"/>
      <c r="I26" s="436"/>
    </row>
    <row r="27" spans="1:14" s="8" customFormat="1" ht="16">
      <c r="A27" s="111" t="s">
        <v>186</v>
      </c>
      <c r="B27" s="356" t="s">
        <v>300</v>
      </c>
      <c r="C27" s="218" t="s">
        <v>202</v>
      </c>
      <c r="D27" s="115" t="s">
        <v>78</v>
      </c>
      <c r="E27" s="115" t="s">
        <v>172</v>
      </c>
      <c r="F27" s="113">
        <v>533.04999999999995</v>
      </c>
      <c r="G27" s="113">
        <f>F27*0.2</f>
        <v>106.61</v>
      </c>
      <c r="H27" s="113">
        <f>F27+G27</f>
        <v>639.66</v>
      </c>
      <c r="I27" s="357" t="s">
        <v>346</v>
      </c>
    </row>
    <row r="28" spans="1:14" s="9" customFormat="1">
      <c r="A28" s="111" t="s">
        <v>192</v>
      </c>
      <c r="B28" s="123" t="s">
        <v>193</v>
      </c>
      <c r="C28" s="218" t="s">
        <v>191</v>
      </c>
      <c r="D28" s="115" t="s">
        <v>114</v>
      </c>
      <c r="E28" s="115" t="s">
        <v>94</v>
      </c>
      <c r="F28" s="113">
        <v>1651.6</v>
      </c>
      <c r="G28" s="113">
        <v>0</v>
      </c>
      <c r="H28" s="113">
        <f>SUM(F28:G28)</f>
        <v>1651.6</v>
      </c>
      <c r="I28" s="314" t="s">
        <v>308</v>
      </c>
      <c r="J28" s="8"/>
      <c r="K28" s="8"/>
      <c r="L28" s="8"/>
      <c r="M28" s="8"/>
      <c r="N28" s="8"/>
    </row>
    <row r="29" spans="1:14" s="9" customFormat="1" ht="16">
      <c r="A29" s="111" t="s">
        <v>204</v>
      </c>
      <c r="B29" s="123" t="s">
        <v>205</v>
      </c>
      <c r="C29" s="218" t="s">
        <v>207</v>
      </c>
      <c r="D29" s="115" t="s">
        <v>106</v>
      </c>
      <c r="E29" s="115" t="s">
        <v>199</v>
      </c>
      <c r="F29" s="113">
        <v>994.62</v>
      </c>
      <c r="G29" s="113">
        <v>11.4</v>
      </c>
      <c r="H29" s="113">
        <f>SUM(F29:G29)</f>
        <v>1006.02</v>
      </c>
      <c r="I29" s="357" t="s">
        <v>511</v>
      </c>
      <c r="J29" s="8"/>
      <c r="K29" s="8"/>
      <c r="L29" s="8"/>
      <c r="M29" s="8"/>
      <c r="N29" s="8"/>
    </row>
    <row r="30" spans="1:14" s="9" customFormat="1" ht="16">
      <c r="A30" s="111" t="s">
        <v>204</v>
      </c>
      <c r="B30" s="123" t="s">
        <v>208</v>
      </c>
      <c r="C30" s="218" t="s">
        <v>209</v>
      </c>
      <c r="D30" s="115" t="s">
        <v>106</v>
      </c>
      <c r="E30" s="115" t="s">
        <v>199</v>
      </c>
      <c r="F30" s="113">
        <v>1753.05</v>
      </c>
      <c r="G30" s="113">
        <v>0</v>
      </c>
      <c r="H30" s="113">
        <f t="shared" ref="H30:H36" si="0">F30+G30</f>
        <v>1753.05</v>
      </c>
      <c r="I30" s="357" t="s">
        <v>511</v>
      </c>
      <c r="J30" s="8"/>
      <c r="K30" s="8"/>
      <c r="L30" s="8"/>
      <c r="M30" s="8"/>
      <c r="N30" s="8"/>
    </row>
    <row r="31" spans="1:14" s="9" customFormat="1" ht="16">
      <c r="A31" s="111" t="s">
        <v>217</v>
      </c>
      <c r="B31" s="123" t="s">
        <v>218</v>
      </c>
      <c r="C31" s="218" t="s">
        <v>219</v>
      </c>
      <c r="D31" s="115" t="s">
        <v>106</v>
      </c>
      <c r="E31" s="115" t="s">
        <v>199</v>
      </c>
      <c r="F31" s="113">
        <v>12857.4</v>
      </c>
      <c r="G31" s="113">
        <f>F31*0.2</f>
        <v>2571.48</v>
      </c>
      <c r="H31" s="113">
        <f t="shared" si="0"/>
        <v>15428.88</v>
      </c>
      <c r="I31" s="357" t="s">
        <v>511</v>
      </c>
      <c r="J31" s="8"/>
      <c r="K31" s="8"/>
      <c r="L31" s="8"/>
      <c r="M31" s="8"/>
      <c r="N31" s="8"/>
    </row>
    <row r="32" spans="1:14" s="9" customFormat="1" ht="16">
      <c r="A32" s="111" t="s">
        <v>229</v>
      </c>
      <c r="B32" s="111">
        <v>903378</v>
      </c>
      <c r="C32" s="218" t="s">
        <v>230</v>
      </c>
      <c r="D32" s="115" t="s">
        <v>106</v>
      </c>
      <c r="E32" s="115" t="s">
        <v>396</v>
      </c>
      <c r="F32" s="113">
        <v>3288</v>
      </c>
      <c r="G32" s="113">
        <v>0</v>
      </c>
      <c r="H32" s="113">
        <f t="shared" si="0"/>
        <v>3288</v>
      </c>
      <c r="I32" s="357" t="s">
        <v>511</v>
      </c>
      <c r="J32" s="8"/>
      <c r="K32" s="8"/>
      <c r="L32" s="8"/>
      <c r="M32" s="8"/>
      <c r="N32" s="8"/>
    </row>
    <row r="33" spans="1:14" s="9" customFormat="1" ht="16">
      <c r="A33" s="111" t="s">
        <v>229</v>
      </c>
      <c r="B33" s="111">
        <v>903377</v>
      </c>
      <c r="C33" s="218" t="s">
        <v>231</v>
      </c>
      <c r="D33" s="115" t="s">
        <v>106</v>
      </c>
      <c r="E33" s="115" t="s">
        <v>199</v>
      </c>
      <c r="F33" s="113">
        <v>14767.5</v>
      </c>
      <c r="G33" s="113">
        <f>F33*0.2</f>
        <v>2953.5</v>
      </c>
      <c r="H33" s="113">
        <f t="shared" si="0"/>
        <v>17721</v>
      </c>
      <c r="I33" s="357" t="s">
        <v>511</v>
      </c>
      <c r="J33" s="8"/>
      <c r="K33" s="8"/>
      <c r="L33" s="8"/>
      <c r="M33" s="8"/>
      <c r="N33" s="8"/>
    </row>
    <row r="34" spans="1:14" s="9" customFormat="1" ht="16">
      <c r="A34" s="111" t="s">
        <v>115</v>
      </c>
      <c r="B34" s="123" t="s">
        <v>264</v>
      </c>
      <c r="C34" s="218" t="s">
        <v>265</v>
      </c>
      <c r="D34" s="115" t="s">
        <v>106</v>
      </c>
      <c r="E34" s="115" t="s">
        <v>199</v>
      </c>
      <c r="F34" s="113">
        <v>1580.25</v>
      </c>
      <c r="G34" s="113">
        <v>0</v>
      </c>
      <c r="H34" s="113">
        <f t="shared" si="0"/>
        <v>1580.25</v>
      </c>
      <c r="I34" s="357" t="s">
        <v>511</v>
      </c>
      <c r="J34" s="8"/>
      <c r="K34" s="8"/>
      <c r="L34" s="8"/>
      <c r="M34" s="8"/>
      <c r="N34" s="8"/>
    </row>
    <row r="35" spans="1:14" s="57" customFormat="1" ht="16">
      <c r="A35" s="111" t="s">
        <v>115</v>
      </c>
      <c r="B35" s="123" t="s">
        <v>279</v>
      </c>
      <c r="C35" s="218" t="s">
        <v>280</v>
      </c>
      <c r="D35" s="115" t="s">
        <v>106</v>
      </c>
      <c r="E35" s="115" t="s">
        <v>199</v>
      </c>
      <c r="F35" s="113">
        <v>1660.25</v>
      </c>
      <c r="G35" s="113">
        <v>0</v>
      </c>
      <c r="H35" s="113">
        <f t="shared" si="0"/>
        <v>1660.25</v>
      </c>
      <c r="I35" s="357" t="s">
        <v>511</v>
      </c>
      <c r="J35" s="27"/>
      <c r="K35" s="27"/>
      <c r="L35" s="27"/>
      <c r="M35" s="27"/>
      <c r="N35" s="27"/>
    </row>
    <row r="36" spans="1:14" s="57" customFormat="1" ht="17" customHeight="1">
      <c r="A36" s="111" t="s">
        <v>115</v>
      </c>
      <c r="B36" s="123" t="s">
        <v>295</v>
      </c>
      <c r="C36" s="218" t="s">
        <v>222</v>
      </c>
      <c r="D36" s="115" t="s">
        <v>114</v>
      </c>
      <c r="E36" s="115" t="s">
        <v>240</v>
      </c>
      <c r="F36" s="113">
        <v>2179.1</v>
      </c>
      <c r="G36" s="113">
        <v>0</v>
      </c>
      <c r="H36" s="113">
        <f t="shared" si="0"/>
        <v>2179.1</v>
      </c>
      <c r="I36" s="357" t="s">
        <v>346</v>
      </c>
      <c r="J36" s="27"/>
      <c r="K36" s="27"/>
      <c r="L36" s="27"/>
      <c r="M36" s="27"/>
      <c r="N36" s="27"/>
    </row>
    <row r="37" spans="1:14" s="20" customFormat="1" ht="17" customHeight="1">
      <c r="A37" s="111" t="s">
        <v>115</v>
      </c>
      <c r="B37" s="111" t="s">
        <v>303</v>
      </c>
      <c r="C37" s="218" t="s">
        <v>304</v>
      </c>
      <c r="D37" s="115" t="s">
        <v>305</v>
      </c>
      <c r="E37" s="115" t="s">
        <v>306</v>
      </c>
      <c r="F37" s="113">
        <v>33505.94</v>
      </c>
      <c r="G37" s="113">
        <f>F37*20%</f>
        <v>6701.188000000001</v>
      </c>
      <c r="H37" s="113">
        <f>SUM(F37:G37)</f>
        <v>40207.128000000004</v>
      </c>
      <c r="I37" s="376" t="s">
        <v>477</v>
      </c>
      <c r="J37" s="19"/>
      <c r="K37" s="19"/>
      <c r="L37" s="19"/>
      <c r="M37" s="19"/>
      <c r="N37" s="19"/>
    </row>
    <row r="38" spans="1:14" s="9" customFormat="1" ht="16">
      <c r="A38" s="111" t="s">
        <v>115</v>
      </c>
      <c r="B38" s="356" t="s">
        <v>352</v>
      </c>
      <c r="C38" s="218" t="s">
        <v>213</v>
      </c>
      <c r="D38" s="115" t="s">
        <v>353</v>
      </c>
      <c r="E38" s="115" t="s">
        <v>172</v>
      </c>
      <c r="F38" s="113">
        <v>315</v>
      </c>
      <c r="G38" s="113">
        <f>F38*20%</f>
        <v>63</v>
      </c>
      <c r="H38" s="113">
        <f>SUM(F38:G38)</f>
        <v>378</v>
      </c>
      <c r="I38" s="357" t="s">
        <v>377</v>
      </c>
      <c r="J38" s="8"/>
      <c r="K38" s="8"/>
      <c r="L38" s="8"/>
      <c r="M38" s="8"/>
      <c r="N38" s="8"/>
    </row>
    <row r="39" spans="1:14" s="11" customFormat="1">
      <c r="A39" s="66"/>
      <c r="B39" s="97"/>
      <c r="C39" s="69"/>
      <c r="D39" s="64"/>
      <c r="E39" s="64"/>
      <c r="F39" s="82"/>
      <c r="G39" s="82"/>
      <c r="H39" s="82"/>
      <c r="I39" s="246"/>
      <c r="J39" s="10"/>
      <c r="K39" s="10"/>
      <c r="L39" s="10"/>
      <c r="M39" s="10"/>
      <c r="N39" s="10"/>
    </row>
    <row r="40" spans="1:14" s="24" customFormat="1">
      <c r="A40" s="66"/>
      <c r="B40" s="97"/>
      <c r="C40" s="69"/>
      <c r="D40" s="64"/>
      <c r="E40" s="64"/>
      <c r="F40" s="82"/>
      <c r="G40" s="82"/>
      <c r="H40" s="82"/>
      <c r="I40" s="246"/>
      <c r="J40" s="23"/>
      <c r="K40" s="23"/>
      <c r="L40" s="23"/>
      <c r="M40" s="23"/>
      <c r="N40" s="23"/>
    </row>
    <row r="41" spans="1:14" s="11" customFormat="1">
      <c r="A41" s="66"/>
      <c r="B41" s="97"/>
      <c r="C41" s="69"/>
      <c r="D41" s="64"/>
      <c r="E41" s="64"/>
      <c r="F41" s="82"/>
      <c r="G41" s="82"/>
      <c r="H41" s="82"/>
      <c r="I41" s="246"/>
      <c r="J41" s="10"/>
      <c r="K41" s="10"/>
      <c r="L41" s="10"/>
      <c r="M41" s="10"/>
      <c r="N41" s="10"/>
    </row>
    <row r="42" spans="1:14" s="11" customFormat="1">
      <c r="A42" s="66"/>
      <c r="B42" s="97"/>
      <c r="C42" s="69"/>
      <c r="D42" s="64"/>
      <c r="E42" s="64"/>
      <c r="F42" s="82"/>
      <c r="G42" s="82"/>
      <c r="H42" s="82"/>
      <c r="I42" s="246"/>
      <c r="J42" s="10"/>
      <c r="K42" s="10"/>
      <c r="L42" s="10"/>
      <c r="M42" s="10"/>
      <c r="N42" s="10"/>
    </row>
    <row r="43" spans="1:14" s="11" customFormat="1">
      <c r="A43" s="66"/>
      <c r="B43" s="97"/>
      <c r="C43" s="69"/>
      <c r="D43" s="64"/>
      <c r="E43" s="64"/>
      <c r="F43" s="82"/>
      <c r="G43" s="82"/>
      <c r="H43" s="82"/>
      <c r="I43" s="246"/>
      <c r="J43" s="10"/>
      <c r="K43" s="10"/>
      <c r="L43" s="10"/>
      <c r="M43" s="10"/>
      <c r="N43" s="10"/>
    </row>
    <row r="44" spans="1:14" s="11" customFormat="1">
      <c r="A44" s="66"/>
      <c r="B44" s="97"/>
      <c r="C44" s="69"/>
      <c r="D44" s="64"/>
      <c r="E44" s="64"/>
      <c r="F44" s="82"/>
      <c r="G44" s="82"/>
      <c r="H44" s="82"/>
      <c r="I44" s="246"/>
      <c r="J44" s="10"/>
      <c r="K44" s="10"/>
      <c r="L44" s="10"/>
      <c r="M44" s="10"/>
      <c r="N44" s="10"/>
    </row>
    <row r="45" spans="1:14" s="11" customFormat="1">
      <c r="A45" s="66"/>
      <c r="B45" s="97"/>
      <c r="C45" s="69"/>
      <c r="D45" s="64"/>
      <c r="E45" s="64"/>
      <c r="F45" s="82"/>
      <c r="G45" s="82"/>
      <c r="H45" s="82"/>
      <c r="I45" s="246"/>
      <c r="J45" s="10"/>
      <c r="K45" s="10"/>
      <c r="L45" s="10"/>
      <c r="M45" s="10"/>
      <c r="N45" s="10"/>
    </row>
    <row r="46" spans="1:14" s="11" customFormat="1">
      <c r="A46" s="66"/>
      <c r="B46" s="97"/>
      <c r="C46" s="69"/>
      <c r="D46" s="64"/>
      <c r="E46" s="64"/>
      <c r="F46" s="82"/>
      <c r="G46" s="82"/>
      <c r="H46" s="82"/>
      <c r="I46" s="67"/>
      <c r="J46" s="10"/>
      <c r="K46" s="10"/>
      <c r="L46" s="10"/>
      <c r="M46" s="10"/>
      <c r="N46" s="10"/>
    </row>
    <row r="47" spans="1:14" ht="16" customHeight="1">
      <c r="A47" s="407" t="s">
        <v>10</v>
      </c>
      <c r="B47" s="408"/>
      <c r="C47" s="408"/>
      <c r="D47" s="408"/>
      <c r="E47" s="409"/>
      <c r="F47" s="177">
        <f>SUM(F27:F46)</f>
        <v>75085.760000000009</v>
      </c>
      <c r="G47" s="177">
        <f t="shared" ref="G47:H47" si="1">SUM(G27:G46)</f>
        <v>12407.178</v>
      </c>
      <c r="H47" s="177">
        <f t="shared" si="1"/>
        <v>87492.937999999995</v>
      </c>
      <c r="I47" s="204"/>
    </row>
    <row r="48" spans="1:14">
      <c r="A48" s="410" t="s">
        <v>12</v>
      </c>
      <c r="B48" s="411"/>
      <c r="C48" s="411"/>
      <c r="D48" s="411"/>
      <c r="E48" s="411"/>
      <c r="F48" s="411"/>
      <c r="G48" s="411"/>
      <c r="H48" s="411"/>
      <c r="I48" s="412"/>
    </row>
    <row r="49" spans="1:14">
      <c r="A49" s="247"/>
      <c r="B49" s="248"/>
      <c r="C49" s="249"/>
      <c r="D49" s="249"/>
      <c r="E49" s="249"/>
      <c r="F49" s="249"/>
      <c r="G49" s="249"/>
      <c r="H49" s="249"/>
      <c r="I49" s="249"/>
    </row>
    <row r="50" spans="1:14" s="12" customFormat="1" ht="16">
      <c r="A50" s="111" t="s">
        <v>285</v>
      </c>
      <c r="B50" s="111" t="s">
        <v>301</v>
      </c>
      <c r="C50" s="218" t="s">
        <v>302</v>
      </c>
      <c r="D50" s="115" t="s">
        <v>78</v>
      </c>
      <c r="E50" s="115" t="s">
        <v>294</v>
      </c>
      <c r="F50" s="113">
        <v>625.79999999999995</v>
      </c>
      <c r="G50" s="113">
        <f>F50*0.2</f>
        <v>125.16</v>
      </c>
      <c r="H50" s="113">
        <f>F50+G50</f>
        <v>750.95999999999992</v>
      </c>
      <c r="I50" s="357" t="s">
        <v>441</v>
      </c>
      <c r="J50" s="7"/>
      <c r="K50" s="7"/>
      <c r="L50" s="7"/>
      <c r="M50" s="7"/>
      <c r="N50" s="7"/>
    </row>
    <row r="51" spans="1:14" s="12" customFormat="1" ht="16">
      <c r="A51" s="111" t="s">
        <v>324</v>
      </c>
      <c r="B51" s="111" t="s">
        <v>325</v>
      </c>
      <c r="C51" s="218" t="s">
        <v>315</v>
      </c>
      <c r="D51" s="115" t="s">
        <v>78</v>
      </c>
      <c r="E51" s="115" t="s">
        <v>326</v>
      </c>
      <c r="F51" s="113">
        <v>935.1</v>
      </c>
      <c r="G51" s="113">
        <f>F51*0.2</f>
        <v>187.02</v>
      </c>
      <c r="H51" s="113">
        <f>F51+G51</f>
        <v>1122.1200000000001</v>
      </c>
      <c r="I51" s="357" t="s">
        <v>442</v>
      </c>
      <c r="J51" s="7"/>
      <c r="K51" s="7"/>
      <c r="L51" s="7"/>
      <c r="M51" s="7"/>
      <c r="N51" s="7"/>
    </row>
    <row r="52" spans="1:14" s="12" customFormat="1" ht="16">
      <c r="A52" s="111" t="s">
        <v>198</v>
      </c>
      <c r="B52" s="111">
        <v>3260012</v>
      </c>
      <c r="C52" s="218" t="s">
        <v>289</v>
      </c>
      <c r="D52" s="115" t="s">
        <v>114</v>
      </c>
      <c r="E52" s="115" t="s">
        <v>323</v>
      </c>
      <c r="F52" s="113">
        <v>1405.4</v>
      </c>
      <c r="G52" s="113">
        <v>0</v>
      </c>
      <c r="H52" s="113">
        <f t="shared" ref="H52:H66" si="2">F52+G52</f>
        <v>1405.4</v>
      </c>
      <c r="I52" s="357" t="s">
        <v>397</v>
      </c>
      <c r="J52" s="7"/>
      <c r="K52" s="7"/>
      <c r="L52" s="7"/>
      <c r="M52" s="7"/>
      <c r="N52" s="7"/>
    </row>
    <row r="53" spans="1:14" s="9" customFormat="1" ht="16">
      <c r="A53" s="111" t="s">
        <v>336</v>
      </c>
      <c r="B53" s="111" t="s">
        <v>337</v>
      </c>
      <c r="C53" s="218" t="s">
        <v>338</v>
      </c>
      <c r="D53" s="115" t="s">
        <v>93</v>
      </c>
      <c r="E53" s="115" t="s">
        <v>339</v>
      </c>
      <c r="F53" s="113">
        <v>974.7</v>
      </c>
      <c r="G53" s="113">
        <v>194.94</v>
      </c>
      <c r="H53" s="113">
        <f t="shared" si="2"/>
        <v>1169.6400000000001</v>
      </c>
      <c r="I53" s="357" t="s">
        <v>557</v>
      </c>
      <c r="J53" s="8"/>
      <c r="K53" s="8"/>
      <c r="L53" s="8"/>
      <c r="M53" s="8"/>
      <c r="N53" s="8"/>
    </row>
    <row r="54" spans="1:14" s="9" customFormat="1" ht="16">
      <c r="A54" s="388" t="s">
        <v>336</v>
      </c>
      <c r="B54" s="111" t="s">
        <v>423</v>
      </c>
      <c r="C54" s="218" t="s">
        <v>424</v>
      </c>
      <c r="D54" s="115" t="s">
        <v>93</v>
      </c>
      <c r="E54" s="115" t="s">
        <v>339</v>
      </c>
      <c r="F54" s="113">
        <v>3730.48</v>
      </c>
      <c r="G54" s="113">
        <f>F54*0.2</f>
        <v>746.096</v>
      </c>
      <c r="H54" s="113">
        <f>F54+G54</f>
        <v>4476.576</v>
      </c>
      <c r="I54" s="357" t="s">
        <v>557</v>
      </c>
      <c r="J54" s="8"/>
      <c r="K54" s="8"/>
      <c r="L54" s="8"/>
      <c r="M54" s="8"/>
      <c r="N54" s="8"/>
    </row>
    <row r="55" spans="1:14" s="9" customFormat="1" ht="16">
      <c r="A55" s="388" t="s">
        <v>359</v>
      </c>
      <c r="B55" s="111" t="s">
        <v>360</v>
      </c>
      <c r="C55" s="218" t="s">
        <v>361</v>
      </c>
      <c r="D55" s="115" t="s">
        <v>78</v>
      </c>
      <c r="E55" s="115" t="s">
        <v>362</v>
      </c>
      <c r="F55" s="113">
        <v>813.2</v>
      </c>
      <c r="G55" s="113">
        <f>F55*0.2</f>
        <v>162.64000000000001</v>
      </c>
      <c r="H55" s="113">
        <f t="shared" si="2"/>
        <v>975.84</v>
      </c>
      <c r="I55" s="357" t="s">
        <v>511</v>
      </c>
      <c r="J55" s="8"/>
      <c r="K55" s="8"/>
      <c r="L55" s="8"/>
      <c r="M55" s="8"/>
      <c r="N55" s="8"/>
    </row>
    <row r="56" spans="1:14" s="57" customFormat="1" ht="16">
      <c r="A56" s="377" t="s">
        <v>226</v>
      </c>
      <c r="B56" s="378" t="s">
        <v>345</v>
      </c>
      <c r="C56" s="379" t="s">
        <v>196</v>
      </c>
      <c r="D56" s="380" t="s">
        <v>234</v>
      </c>
      <c r="E56" s="380" t="s">
        <v>118</v>
      </c>
      <c r="F56" s="381">
        <v>-71.75</v>
      </c>
      <c r="G56" s="381">
        <v>-14.35</v>
      </c>
      <c r="H56" s="381">
        <f t="shared" si="2"/>
        <v>-86.1</v>
      </c>
      <c r="I56" s="364" t="s">
        <v>478</v>
      </c>
      <c r="J56" s="27"/>
      <c r="K56" s="27"/>
      <c r="L56" s="27"/>
      <c r="M56" s="27"/>
      <c r="N56" s="27"/>
    </row>
    <row r="57" spans="1:14" s="20" customFormat="1" ht="16">
      <c r="A57" s="388" t="s">
        <v>172</v>
      </c>
      <c r="B57" s="111">
        <v>903394</v>
      </c>
      <c r="C57" s="218" t="s">
        <v>364</v>
      </c>
      <c r="D57" s="115" t="s">
        <v>106</v>
      </c>
      <c r="E57" s="115" t="s">
        <v>365</v>
      </c>
      <c r="F57" s="113">
        <v>1596.45</v>
      </c>
      <c r="G57" s="113">
        <v>0</v>
      </c>
      <c r="H57" s="113">
        <f t="shared" si="2"/>
        <v>1596.45</v>
      </c>
      <c r="I57" s="357" t="s">
        <v>558</v>
      </c>
      <c r="J57" s="19"/>
      <c r="K57" s="19"/>
      <c r="L57" s="19"/>
      <c r="M57" s="19"/>
      <c r="N57" s="19"/>
    </row>
    <row r="58" spans="1:14" s="9" customFormat="1" ht="16">
      <c r="A58" s="388" t="s">
        <v>175</v>
      </c>
      <c r="B58" s="111" t="s">
        <v>357</v>
      </c>
      <c r="C58" s="218" t="s">
        <v>331</v>
      </c>
      <c r="D58" s="115" t="s">
        <v>234</v>
      </c>
      <c r="E58" s="115" t="s">
        <v>358</v>
      </c>
      <c r="F58" s="113">
        <v>1884.8</v>
      </c>
      <c r="G58" s="113">
        <v>0</v>
      </c>
      <c r="H58" s="113">
        <f t="shared" si="2"/>
        <v>1884.8</v>
      </c>
      <c r="I58" s="357" t="s">
        <v>584</v>
      </c>
      <c r="J58" s="8"/>
      <c r="K58" s="8"/>
      <c r="L58" s="8"/>
      <c r="M58" s="8"/>
      <c r="N58" s="8"/>
    </row>
    <row r="59" spans="1:14" s="9" customFormat="1" ht="16">
      <c r="A59" s="388" t="s">
        <v>175</v>
      </c>
      <c r="B59" s="111" t="s">
        <v>369</v>
      </c>
      <c r="C59" s="218" t="s">
        <v>370</v>
      </c>
      <c r="D59" s="115" t="s">
        <v>234</v>
      </c>
      <c r="E59" s="115" t="s">
        <v>358</v>
      </c>
      <c r="F59" s="113">
        <v>10033.280000000001</v>
      </c>
      <c r="G59" s="113">
        <f>F59*20%</f>
        <v>2006.6560000000002</v>
      </c>
      <c r="H59" s="113">
        <f t="shared" si="2"/>
        <v>12039.936000000002</v>
      </c>
      <c r="I59" s="357" t="s">
        <v>585</v>
      </c>
      <c r="J59" s="8"/>
      <c r="K59" s="8"/>
      <c r="L59" s="8"/>
      <c r="M59" s="8"/>
      <c r="N59" s="8"/>
    </row>
    <row r="60" spans="1:14" s="9" customFormat="1" ht="16">
      <c r="A60" s="388" t="s">
        <v>175</v>
      </c>
      <c r="B60" s="111" t="s">
        <v>399</v>
      </c>
      <c r="C60" s="218" t="s">
        <v>402</v>
      </c>
      <c r="D60" s="115" t="s">
        <v>93</v>
      </c>
      <c r="E60" s="115" t="s">
        <v>401</v>
      </c>
      <c r="F60" s="113">
        <v>5105.76</v>
      </c>
      <c r="G60" s="113">
        <v>1021.15</v>
      </c>
      <c r="H60" s="113">
        <f t="shared" si="2"/>
        <v>6126.91</v>
      </c>
      <c r="I60" s="357" t="s">
        <v>584</v>
      </c>
      <c r="J60" s="8"/>
      <c r="K60" s="8"/>
      <c r="L60" s="8"/>
      <c r="M60" s="8"/>
      <c r="N60" s="8"/>
    </row>
    <row r="61" spans="1:14" s="14" customFormat="1" ht="15">
      <c r="A61" s="388" t="s">
        <v>175</v>
      </c>
      <c r="B61" s="111" t="s">
        <v>403</v>
      </c>
      <c r="C61" s="218" t="s">
        <v>400</v>
      </c>
      <c r="D61" s="115" t="s">
        <v>93</v>
      </c>
      <c r="E61" s="115" t="s">
        <v>358</v>
      </c>
      <c r="F61" s="113">
        <v>1463.28</v>
      </c>
      <c r="G61" s="113">
        <v>292.66000000000003</v>
      </c>
      <c r="H61" s="113">
        <f t="shared" si="2"/>
        <v>1755.94</v>
      </c>
      <c r="I61" s="357" t="s">
        <v>584</v>
      </c>
      <c r="J61" s="13"/>
      <c r="K61" s="13"/>
      <c r="L61" s="13"/>
      <c r="M61" s="13"/>
      <c r="N61" s="13"/>
    </row>
    <row r="62" spans="1:14" s="16" customFormat="1" ht="15">
      <c r="A62" s="388" t="s">
        <v>175</v>
      </c>
      <c r="B62" s="111" t="s">
        <v>428</v>
      </c>
      <c r="C62" s="218" t="s">
        <v>429</v>
      </c>
      <c r="D62" s="115" t="s">
        <v>93</v>
      </c>
      <c r="E62" s="115" t="s">
        <v>358</v>
      </c>
      <c r="F62" s="113">
        <v>3229.35</v>
      </c>
      <c r="G62" s="113">
        <v>0</v>
      </c>
      <c r="H62" s="113">
        <f t="shared" si="2"/>
        <v>3229.35</v>
      </c>
      <c r="I62" s="357" t="s">
        <v>584</v>
      </c>
      <c r="J62" s="15"/>
      <c r="K62" s="15"/>
      <c r="L62" s="15"/>
      <c r="M62" s="15"/>
      <c r="N62" s="15"/>
    </row>
    <row r="63" spans="1:14" s="16" customFormat="1" ht="15">
      <c r="A63" s="388" t="s">
        <v>175</v>
      </c>
      <c r="B63" s="111" t="s">
        <v>430</v>
      </c>
      <c r="C63" s="218" t="s">
        <v>431</v>
      </c>
      <c r="D63" s="115" t="s">
        <v>93</v>
      </c>
      <c r="E63" s="115" t="s">
        <v>358</v>
      </c>
      <c r="F63" s="113">
        <v>8992.0499999999993</v>
      </c>
      <c r="G63" s="113">
        <v>0</v>
      </c>
      <c r="H63" s="113">
        <f t="shared" si="2"/>
        <v>8992.0499999999993</v>
      </c>
      <c r="I63" s="357" t="s">
        <v>584</v>
      </c>
      <c r="J63" s="15"/>
      <c r="K63" s="15"/>
      <c r="L63" s="15"/>
      <c r="M63" s="15"/>
      <c r="N63" s="15"/>
    </row>
    <row r="64" spans="1:14" s="11" customFormat="1" ht="15">
      <c r="A64" s="388" t="s">
        <v>175</v>
      </c>
      <c r="B64" s="111" t="s">
        <v>432</v>
      </c>
      <c r="C64" s="218" t="s">
        <v>433</v>
      </c>
      <c r="D64" s="115" t="s">
        <v>93</v>
      </c>
      <c r="E64" s="115" t="s">
        <v>358</v>
      </c>
      <c r="F64" s="113">
        <v>4918.2</v>
      </c>
      <c r="G64" s="113">
        <v>0</v>
      </c>
      <c r="H64" s="113">
        <f t="shared" si="2"/>
        <v>4918.2</v>
      </c>
      <c r="I64" s="357" t="s">
        <v>584</v>
      </c>
      <c r="J64" s="10"/>
      <c r="K64" s="10"/>
      <c r="L64" s="10"/>
      <c r="M64" s="10"/>
      <c r="N64" s="10"/>
    </row>
    <row r="65" spans="1:14" s="11" customFormat="1">
      <c r="A65" s="250"/>
      <c r="B65" s="66"/>
      <c r="C65" s="69"/>
      <c r="D65" s="64"/>
      <c r="E65" s="64"/>
      <c r="F65" s="82"/>
      <c r="G65" s="82"/>
      <c r="H65" s="82">
        <f t="shared" si="2"/>
        <v>0</v>
      </c>
      <c r="I65" s="67"/>
      <c r="J65" s="10"/>
      <c r="K65" s="10"/>
      <c r="L65" s="10"/>
      <c r="M65" s="10"/>
      <c r="N65" s="10"/>
    </row>
    <row r="66" spans="1:14" s="11" customFormat="1">
      <c r="A66" s="250"/>
      <c r="B66" s="66"/>
      <c r="C66" s="69"/>
      <c r="D66" s="64"/>
      <c r="E66" s="64"/>
      <c r="F66" s="82"/>
      <c r="G66" s="82"/>
      <c r="H66" s="82">
        <f t="shared" si="2"/>
        <v>0</v>
      </c>
      <c r="I66" s="67"/>
      <c r="J66" s="10"/>
      <c r="K66" s="10"/>
      <c r="L66" s="10"/>
      <c r="M66" s="10"/>
      <c r="N66" s="10"/>
    </row>
    <row r="67" spans="1:14" s="11" customFormat="1">
      <c r="A67" s="250"/>
      <c r="B67" s="66"/>
      <c r="C67" s="69"/>
      <c r="D67" s="64"/>
      <c r="E67" s="64"/>
      <c r="F67" s="82"/>
      <c r="G67" s="82"/>
      <c r="H67" s="82"/>
      <c r="I67" s="67"/>
      <c r="J67" s="10"/>
      <c r="K67" s="10"/>
      <c r="L67" s="10"/>
      <c r="M67" s="10"/>
      <c r="N67" s="10"/>
    </row>
    <row r="68" spans="1:14" ht="16" customHeight="1">
      <c r="A68" s="407" t="s">
        <v>10</v>
      </c>
      <c r="B68" s="408"/>
      <c r="C68" s="408"/>
      <c r="D68" s="408"/>
      <c r="E68" s="409"/>
      <c r="F68" s="177">
        <f>SUM(F50:F67)</f>
        <v>45636.099999999991</v>
      </c>
      <c r="G68" s="177">
        <f>SUM(G50:G67)</f>
        <v>4721.9719999999998</v>
      </c>
      <c r="H68" s="177">
        <f>SUM(H50:H67)</f>
        <v>50358.072</v>
      </c>
      <c r="I68" s="204"/>
    </row>
    <row r="69" spans="1:14">
      <c r="A69" s="410" t="s">
        <v>13</v>
      </c>
      <c r="B69" s="411"/>
      <c r="C69" s="411"/>
      <c r="D69" s="411"/>
      <c r="E69" s="411"/>
      <c r="F69" s="411"/>
      <c r="G69" s="411"/>
      <c r="H69" s="411"/>
      <c r="I69" s="412"/>
    </row>
    <row r="70" spans="1:14" s="8" customFormat="1" ht="16">
      <c r="A70" s="390" t="s">
        <v>335</v>
      </c>
      <c r="B70" s="391" t="s">
        <v>422</v>
      </c>
      <c r="C70" s="334" t="s">
        <v>410</v>
      </c>
      <c r="D70" s="320" t="s">
        <v>78</v>
      </c>
      <c r="E70" s="392" t="s">
        <v>440</v>
      </c>
      <c r="F70" s="321">
        <v>8989.26</v>
      </c>
      <c r="G70" s="114">
        <f>F70*0.2</f>
        <v>1797.8520000000001</v>
      </c>
      <c r="H70" s="113">
        <f>F70+G70</f>
        <v>10787.112000000001</v>
      </c>
      <c r="I70" s="357" t="s">
        <v>559</v>
      </c>
    </row>
    <row r="71" spans="1:14" s="9" customFormat="1" ht="16">
      <c r="A71" s="394" t="s">
        <v>419</v>
      </c>
      <c r="B71" s="395" t="s">
        <v>420</v>
      </c>
      <c r="C71" s="116" t="s">
        <v>412</v>
      </c>
      <c r="D71" s="112" t="s">
        <v>78</v>
      </c>
      <c r="E71" s="396" t="s">
        <v>421</v>
      </c>
      <c r="F71" s="113">
        <v>918</v>
      </c>
      <c r="G71" s="114">
        <f>F71*0.2</f>
        <v>183.60000000000002</v>
      </c>
      <c r="H71" s="113">
        <f>F71+G71</f>
        <v>1101.5999999999999</v>
      </c>
      <c r="I71" s="357" t="s">
        <v>559</v>
      </c>
      <c r="J71" s="8"/>
      <c r="K71" s="8"/>
      <c r="L71" s="8"/>
      <c r="M71" s="8"/>
      <c r="N71" s="8"/>
    </row>
    <row r="72" spans="1:14" s="9" customFormat="1" ht="16">
      <c r="A72" s="390" t="s">
        <v>434</v>
      </c>
      <c r="B72" s="391" t="s">
        <v>435</v>
      </c>
      <c r="C72" s="334" t="s">
        <v>417</v>
      </c>
      <c r="D72" s="320" t="s">
        <v>78</v>
      </c>
      <c r="E72" s="392" t="s">
        <v>436</v>
      </c>
      <c r="F72" s="321">
        <v>1054.2</v>
      </c>
      <c r="G72" s="114">
        <f>F72*0.2</f>
        <v>210.84000000000003</v>
      </c>
      <c r="H72" s="113">
        <f>F72+G72</f>
        <v>1265.04</v>
      </c>
      <c r="I72" s="357" t="s">
        <v>524</v>
      </c>
      <c r="J72" s="8"/>
      <c r="K72" s="8"/>
      <c r="L72" s="8"/>
      <c r="M72" s="8"/>
      <c r="N72" s="8"/>
    </row>
    <row r="73" spans="1:14" s="9" customFormat="1" ht="16">
      <c r="A73" s="390" t="s">
        <v>450</v>
      </c>
      <c r="B73" s="391" t="s">
        <v>451</v>
      </c>
      <c r="C73" s="334" t="s">
        <v>452</v>
      </c>
      <c r="D73" s="320" t="s">
        <v>453</v>
      </c>
      <c r="E73" s="392" t="s">
        <v>454</v>
      </c>
      <c r="F73" s="321">
        <v>1706.8</v>
      </c>
      <c r="G73" s="332">
        <v>0</v>
      </c>
      <c r="H73" s="321">
        <v>1706.8</v>
      </c>
      <c r="I73" s="357" t="s">
        <v>524</v>
      </c>
      <c r="J73" s="8"/>
      <c r="K73" s="8"/>
      <c r="L73" s="8"/>
      <c r="M73" s="8"/>
      <c r="N73" s="8"/>
    </row>
    <row r="74" spans="1:14" s="9" customFormat="1" ht="16">
      <c r="A74" s="390" t="s">
        <v>450</v>
      </c>
      <c r="B74" s="391" t="s">
        <v>455</v>
      </c>
      <c r="C74" s="334" t="s">
        <v>456</v>
      </c>
      <c r="D74" s="320" t="s">
        <v>453</v>
      </c>
      <c r="E74" s="392" t="s">
        <v>454</v>
      </c>
      <c r="F74" s="321">
        <v>620</v>
      </c>
      <c r="G74" s="332">
        <v>0</v>
      </c>
      <c r="H74" s="321">
        <v>620</v>
      </c>
      <c r="I74" s="357" t="s">
        <v>524</v>
      </c>
      <c r="J74" s="8"/>
      <c r="K74" s="8"/>
      <c r="L74" s="8"/>
      <c r="M74" s="8"/>
      <c r="N74" s="8"/>
    </row>
    <row r="75" spans="1:14" s="9" customFormat="1" ht="16">
      <c r="A75" s="390" t="s">
        <v>450</v>
      </c>
      <c r="B75" s="391" t="s">
        <v>457</v>
      </c>
      <c r="C75" s="334" t="s">
        <v>458</v>
      </c>
      <c r="D75" s="320" t="s">
        <v>453</v>
      </c>
      <c r="E75" s="392" t="s">
        <v>454</v>
      </c>
      <c r="F75" s="321">
        <v>1144</v>
      </c>
      <c r="G75" s="332">
        <v>0</v>
      </c>
      <c r="H75" s="321">
        <v>1144</v>
      </c>
      <c r="I75" s="357" t="s">
        <v>524</v>
      </c>
      <c r="J75" s="8"/>
      <c r="K75" s="8"/>
      <c r="L75" s="8"/>
      <c r="M75" s="8"/>
      <c r="N75" s="8"/>
    </row>
    <row r="76" spans="1:14" s="9" customFormat="1" ht="16">
      <c r="A76" s="390" t="s">
        <v>450</v>
      </c>
      <c r="B76" s="391" t="s">
        <v>459</v>
      </c>
      <c r="C76" s="334" t="s">
        <v>460</v>
      </c>
      <c r="D76" s="320" t="s">
        <v>453</v>
      </c>
      <c r="E76" s="392" t="s">
        <v>413</v>
      </c>
      <c r="F76" s="321">
        <v>382.8</v>
      </c>
      <c r="G76" s="332">
        <v>0</v>
      </c>
      <c r="H76" s="321">
        <v>382.8</v>
      </c>
      <c r="I76" s="357" t="s">
        <v>524</v>
      </c>
      <c r="J76" s="8"/>
      <c r="K76" s="8"/>
      <c r="L76" s="8"/>
      <c r="M76" s="8"/>
      <c r="N76" s="8"/>
    </row>
    <row r="77" spans="1:14" s="57" customFormat="1" ht="16">
      <c r="A77" s="399" t="s">
        <v>444</v>
      </c>
      <c r="B77" s="400" t="s">
        <v>445</v>
      </c>
      <c r="C77" s="400" t="s">
        <v>370</v>
      </c>
      <c r="D77" s="401" t="s">
        <v>234</v>
      </c>
      <c r="E77" s="402" t="s">
        <v>358</v>
      </c>
      <c r="F77" s="403">
        <v>-4810.3900000000003</v>
      </c>
      <c r="G77" s="404">
        <f>F77*20%</f>
        <v>-962.07800000000009</v>
      </c>
      <c r="H77" s="403">
        <f>SUM(F77:G77)</f>
        <v>-5772.4680000000008</v>
      </c>
      <c r="I77" s="364" t="s">
        <v>583</v>
      </c>
      <c r="J77" s="27"/>
      <c r="K77" s="27"/>
      <c r="L77" s="27"/>
      <c r="M77" s="27"/>
      <c r="N77" s="27"/>
    </row>
    <row r="78" spans="1:14" s="20" customFormat="1" ht="15">
      <c r="A78" s="252" t="s">
        <v>461</v>
      </c>
      <c r="B78" s="382" t="s">
        <v>486</v>
      </c>
      <c r="C78" s="228" t="s">
        <v>484</v>
      </c>
      <c r="D78" s="226" t="s">
        <v>78</v>
      </c>
      <c r="E78" s="254" t="s">
        <v>487</v>
      </c>
      <c r="F78" s="88">
        <v>3481.3</v>
      </c>
      <c r="G78" s="227">
        <f>F78*0.2</f>
        <v>696.2600000000001</v>
      </c>
      <c r="H78" s="88">
        <f>F78+G78</f>
        <v>4177.5600000000004</v>
      </c>
      <c r="I78" s="246"/>
      <c r="J78" s="19"/>
      <c r="K78" s="19"/>
      <c r="L78" s="19"/>
      <c r="M78" s="19"/>
      <c r="N78" s="19"/>
    </row>
    <row r="79" spans="1:14" s="9" customFormat="1" ht="15">
      <c r="A79" s="252" t="s">
        <v>461</v>
      </c>
      <c r="B79" s="253" t="s">
        <v>462</v>
      </c>
      <c r="C79" s="228" t="s">
        <v>463</v>
      </c>
      <c r="D79" s="226" t="s">
        <v>234</v>
      </c>
      <c r="E79" s="254" t="s">
        <v>464</v>
      </c>
      <c r="F79" s="88">
        <v>7170.1</v>
      </c>
      <c r="G79" s="227">
        <f>F79*20%</f>
        <v>1434.0200000000002</v>
      </c>
      <c r="H79" s="88">
        <f>SUM(F79:G79)</f>
        <v>8604.1200000000008</v>
      </c>
      <c r="I79" s="246"/>
      <c r="J79" s="8"/>
      <c r="K79" s="8"/>
      <c r="L79" s="8"/>
      <c r="M79" s="8"/>
      <c r="N79" s="8"/>
    </row>
    <row r="80" spans="1:14" s="9" customFormat="1" ht="16">
      <c r="A80" s="390" t="s">
        <v>479</v>
      </c>
      <c r="B80" s="391">
        <v>4260012</v>
      </c>
      <c r="C80" s="334" t="s">
        <v>448</v>
      </c>
      <c r="D80" s="320" t="s">
        <v>114</v>
      </c>
      <c r="E80" s="392" t="s">
        <v>485</v>
      </c>
      <c r="F80" s="321">
        <v>2463</v>
      </c>
      <c r="G80" s="332">
        <v>0</v>
      </c>
      <c r="H80" s="321">
        <v>2463</v>
      </c>
      <c r="I80" s="357" t="s">
        <v>571</v>
      </c>
      <c r="J80" s="8"/>
      <c r="K80" s="8"/>
      <c r="L80" s="8"/>
      <c r="M80" s="8"/>
      <c r="N80" s="8"/>
    </row>
    <row r="81" spans="1:14" s="9" customFormat="1" ht="15">
      <c r="A81" s="252" t="s">
        <v>479</v>
      </c>
      <c r="B81" s="253" t="s">
        <v>502</v>
      </c>
      <c r="C81" s="228" t="s">
        <v>503</v>
      </c>
      <c r="D81" s="226" t="s">
        <v>504</v>
      </c>
      <c r="E81" s="254" t="s">
        <v>505</v>
      </c>
      <c r="F81" s="88">
        <v>15768.9</v>
      </c>
      <c r="G81" s="88">
        <f>F81*0.2</f>
        <v>3153.78</v>
      </c>
      <c r="H81" s="88">
        <f>F81+G81</f>
        <v>18922.68</v>
      </c>
      <c r="I81" s="256"/>
      <c r="J81" s="8"/>
      <c r="K81" s="8"/>
      <c r="L81" s="8"/>
      <c r="M81" s="8"/>
      <c r="N81" s="8"/>
    </row>
    <row r="82" spans="1:14" s="9" customFormat="1" ht="15">
      <c r="A82" s="252" t="s">
        <v>479</v>
      </c>
      <c r="B82" s="253" t="s">
        <v>525</v>
      </c>
      <c r="C82" s="228" t="s">
        <v>520</v>
      </c>
      <c r="D82" s="226" t="s">
        <v>78</v>
      </c>
      <c r="E82" s="254" t="s">
        <v>505</v>
      </c>
      <c r="F82" s="88">
        <v>240.8</v>
      </c>
      <c r="G82" s="88">
        <f>F82*0.2</f>
        <v>48.160000000000004</v>
      </c>
      <c r="H82" s="88">
        <f>F82+G82</f>
        <v>288.96000000000004</v>
      </c>
      <c r="I82" s="256"/>
      <c r="J82" s="8"/>
      <c r="K82" s="8"/>
      <c r="L82" s="8"/>
      <c r="M82" s="8"/>
      <c r="N82" s="8"/>
    </row>
    <row r="83" spans="1:14" s="9" customFormat="1" ht="15">
      <c r="A83" s="99" t="s">
        <v>306</v>
      </c>
      <c r="B83" s="99">
        <v>903418</v>
      </c>
      <c r="C83" s="255" t="s">
        <v>415</v>
      </c>
      <c r="D83" s="87" t="s">
        <v>106</v>
      </c>
      <c r="E83" s="87" t="s">
        <v>418</v>
      </c>
      <c r="F83" s="88">
        <v>14358.3</v>
      </c>
      <c r="G83" s="88">
        <f>F83*0.2</f>
        <v>2871.66</v>
      </c>
      <c r="H83" s="88">
        <f>F83+G83</f>
        <v>17229.96</v>
      </c>
      <c r="I83" s="256"/>
      <c r="J83" s="8"/>
      <c r="K83" s="8"/>
      <c r="L83" s="8"/>
      <c r="M83" s="8"/>
      <c r="N83" s="8"/>
    </row>
    <row r="84" spans="1:14" s="9" customFormat="1" ht="15">
      <c r="A84" s="99" t="s">
        <v>199</v>
      </c>
      <c r="B84" s="99" t="s">
        <v>495</v>
      </c>
      <c r="C84" s="255" t="s">
        <v>496</v>
      </c>
      <c r="D84" s="87" t="s">
        <v>234</v>
      </c>
      <c r="E84" s="87" t="s">
        <v>497</v>
      </c>
      <c r="F84" s="88">
        <v>7382.9</v>
      </c>
      <c r="G84" s="88">
        <f>F84*0.2</f>
        <v>1476.58</v>
      </c>
      <c r="H84" s="88">
        <f>F84+G84</f>
        <v>8859.48</v>
      </c>
      <c r="I84" s="256"/>
      <c r="J84" s="8"/>
      <c r="K84" s="8"/>
      <c r="L84" s="8"/>
      <c r="M84" s="8"/>
      <c r="N84" s="8"/>
    </row>
    <row r="85" spans="1:14" s="9" customFormat="1" ht="15">
      <c r="A85" s="99" t="s">
        <v>199</v>
      </c>
      <c r="B85" s="66">
        <v>704163</v>
      </c>
      <c r="C85" s="255" t="s">
        <v>544</v>
      </c>
      <c r="D85" s="87" t="s">
        <v>197</v>
      </c>
      <c r="E85" s="87" t="s">
        <v>536</v>
      </c>
      <c r="F85" s="88">
        <v>1500</v>
      </c>
      <c r="G85" s="88">
        <f>F85*0.2</f>
        <v>300</v>
      </c>
      <c r="H85" s="88">
        <f>F85+G85</f>
        <v>1800</v>
      </c>
      <c r="I85" s="256"/>
      <c r="J85" s="8"/>
      <c r="K85" s="8"/>
      <c r="L85" s="8"/>
      <c r="M85" s="8"/>
      <c r="N85" s="8"/>
    </row>
    <row r="86" spans="1:14" s="9" customFormat="1" ht="15">
      <c r="A86" s="99"/>
      <c r="B86" s="124"/>
      <c r="C86" s="255"/>
      <c r="D86" s="87"/>
      <c r="E86" s="87"/>
      <c r="F86" s="88"/>
      <c r="G86" s="82"/>
      <c r="H86" s="82"/>
      <c r="I86" s="256"/>
      <c r="J86" s="8"/>
      <c r="K86" s="8"/>
      <c r="L86" s="8"/>
      <c r="M86" s="8"/>
      <c r="N86" s="8"/>
    </row>
    <row r="87" spans="1:14" s="11" customFormat="1">
      <c r="A87" s="66"/>
      <c r="B87" s="97"/>
      <c r="C87" s="69"/>
      <c r="D87" s="64"/>
      <c r="E87" s="64"/>
      <c r="F87" s="82"/>
      <c r="G87" s="82"/>
      <c r="H87" s="82"/>
      <c r="I87" s="256"/>
      <c r="J87" s="10"/>
      <c r="K87" s="10"/>
      <c r="L87" s="10"/>
      <c r="M87" s="10"/>
      <c r="N87" s="10"/>
    </row>
    <row r="88" spans="1:14" s="11" customFormat="1">
      <c r="A88" s="66"/>
      <c r="B88" s="97"/>
      <c r="C88" s="69"/>
      <c r="D88" s="64"/>
      <c r="E88" s="64"/>
      <c r="F88" s="82"/>
      <c r="G88" s="82"/>
      <c r="H88" s="82"/>
      <c r="I88" s="67"/>
      <c r="J88" s="10"/>
      <c r="K88" s="10"/>
      <c r="L88" s="10"/>
      <c r="M88" s="10"/>
      <c r="N88" s="10"/>
    </row>
    <row r="89" spans="1:14" s="11" customFormat="1">
      <c r="A89" s="66"/>
      <c r="B89" s="97"/>
      <c r="C89" s="69"/>
      <c r="D89" s="64"/>
      <c r="E89" s="64"/>
      <c r="F89" s="82"/>
      <c r="G89" s="82"/>
      <c r="H89" s="82"/>
      <c r="I89" s="256"/>
      <c r="J89" s="10"/>
      <c r="K89" s="10"/>
      <c r="L89" s="10"/>
      <c r="M89" s="10"/>
      <c r="N89" s="10"/>
    </row>
    <row r="90" spans="1:14" s="11" customFormat="1">
      <c r="A90" s="66"/>
      <c r="B90" s="97"/>
      <c r="C90" s="69"/>
      <c r="D90" s="64"/>
      <c r="E90" s="64"/>
      <c r="F90" s="82"/>
      <c r="G90" s="82"/>
      <c r="H90" s="82"/>
      <c r="I90" s="246"/>
      <c r="J90" s="10"/>
      <c r="K90" s="10"/>
      <c r="L90" s="10"/>
      <c r="M90" s="10"/>
      <c r="N90" s="10"/>
    </row>
    <row r="91" spans="1:14" s="11" customFormat="1">
      <c r="A91" s="66"/>
      <c r="B91" s="66"/>
      <c r="C91" s="69"/>
      <c r="D91" s="64"/>
      <c r="E91" s="64"/>
      <c r="F91" s="82"/>
      <c r="G91" s="82"/>
      <c r="H91" s="82"/>
      <c r="I91" s="246"/>
      <c r="J91" s="10"/>
      <c r="K91" s="10"/>
      <c r="L91" s="10"/>
      <c r="M91" s="10"/>
      <c r="N91" s="10"/>
    </row>
    <row r="92" spans="1:14" s="11" customFormat="1">
      <c r="A92" s="66"/>
      <c r="B92" s="66"/>
      <c r="C92" s="69"/>
      <c r="D92" s="64"/>
      <c r="E92" s="64"/>
      <c r="F92" s="82"/>
      <c r="G92" s="82"/>
      <c r="H92" s="82"/>
      <c r="I92" s="246"/>
      <c r="J92" s="10"/>
      <c r="K92" s="10"/>
      <c r="L92" s="10"/>
      <c r="M92" s="10"/>
      <c r="N92" s="10"/>
    </row>
    <row r="93" spans="1:14" s="22" customFormat="1">
      <c r="A93" s="66"/>
      <c r="B93" s="66"/>
      <c r="C93" s="69"/>
      <c r="D93" s="64"/>
      <c r="E93" s="64"/>
      <c r="F93" s="82"/>
      <c r="G93" s="82"/>
      <c r="H93" s="82"/>
      <c r="I93" s="246"/>
      <c r="J93" s="21"/>
      <c r="K93" s="21"/>
      <c r="L93" s="21"/>
      <c r="M93" s="21"/>
      <c r="N93" s="21"/>
    </row>
    <row r="94" spans="1:14" s="24" customFormat="1">
      <c r="A94" s="66"/>
      <c r="B94" s="97"/>
      <c r="C94" s="69"/>
      <c r="D94" s="64"/>
      <c r="E94" s="64"/>
      <c r="F94" s="257"/>
      <c r="G94" s="82"/>
      <c r="H94" s="82"/>
      <c r="I94" s="67"/>
      <c r="J94" s="23"/>
      <c r="K94" s="23"/>
      <c r="L94" s="23"/>
      <c r="M94" s="23"/>
      <c r="N94" s="23"/>
    </row>
    <row r="95" spans="1:14" s="11" customFormat="1">
      <c r="A95" s="66"/>
      <c r="B95" s="97"/>
      <c r="C95" s="69"/>
      <c r="D95" s="64"/>
      <c r="E95" s="64"/>
      <c r="F95" s="82"/>
      <c r="G95" s="82"/>
      <c r="H95" s="82"/>
      <c r="I95" s="67"/>
      <c r="J95" s="10"/>
      <c r="K95" s="10"/>
      <c r="L95" s="10"/>
      <c r="M95" s="10"/>
      <c r="N95" s="10"/>
    </row>
    <row r="96" spans="1:14" s="24" customFormat="1">
      <c r="A96" s="66"/>
      <c r="B96" s="97"/>
      <c r="C96" s="69"/>
      <c r="D96" s="64"/>
      <c r="E96" s="64"/>
      <c r="F96" s="82"/>
      <c r="G96" s="82"/>
      <c r="H96" s="82"/>
      <c r="I96" s="67"/>
      <c r="J96" s="23"/>
      <c r="K96" s="23"/>
      <c r="L96" s="23"/>
      <c r="M96" s="23"/>
      <c r="N96" s="23"/>
    </row>
    <row r="97" spans="1:14" s="24" customFormat="1">
      <c r="A97" s="66"/>
      <c r="B97" s="97"/>
      <c r="C97" s="69"/>
      <c r="D97" s="64"/>
      <c r="E97" s="64"/>
      <c r="F97" s="82"/>
      <c r="G97" s="82"/>
      <c r="H97" s="82"/>
      <c r="I97" s="67"/>
      <c r="J97" s="23"/>
      <c r="K97" s="23"/>
      <c r="L97" s="23"/>
      <c r="M97" s="23"/>
      <c r="N97" s="23"/>
    </row>
    <row r="98" spans="1:14" s="22" customFormat="1">
      <c r="A98" s="66"/>
      <c r="B98" s="97"/>
      <c r="C98" s="69"/>
      <c r="D98" s="64"/>
      <c r="E98" s="64"/>
      <c r="F98" s="82"/>
      <c r="G98" s="82"/>
      <c r="H98" s="82"/>
      <c r="I98" s="67"/>
      <c r="J98" s="21"/>
      <c r="K98" s="21"/>
      <c r="L98" s="21"/>
      <c r="M98" s="21"/>
      <c r="N98" s="21"/>
    </row>
    <row r="99" spans="1:14" s="22" customFormat="1">
      <c r="A99" s="163"/>
      <c r="B99" s="162"/>
      <c r="C99" s="70"/>
      <c r="D99" s="65"/>
      <c r="E99" s="65"/>
      <c r="F99" s="93"/>
      <c r="G99" s="93"/>
      <c r="H99" s="93"/>
      <c r="I99" s="95"/>
      <c r="J99" s="21"/>
      <c r="K99" s="21"/>
      <c r="L99" s="21"/>
      <c r="M99" s="21"/>
      <c r="N99" s="21"/>
    </row>
    <row r="100" spans="1:14" s="174" customFormat="1">
      <c r="A100" s="163"/>
      <c r="B100" s="162"/>
      <c r="C100" s="70"/>
      <c r="D100" s="65"/>
      <c r="E100" s="65"/>
      <c r="F100" s="93"/>
      <c r="G100" s="93"/>
      <c r="H100" s="93"/>
      <c r="I100" s="95"/>
      <c r="J100" s="173"/>
      <c r="K100" s="173"/>
      <c r="L100" s="173"/>
      <c r="M100" s="173"/>
      <c r="N100" s="173"/>
    </row>
    <row r="101" spans="1:14" ht="16" customHeight="1">
      <c r="A101" s="407" t="s">
        <v>10</v>
      </c>
      <c r="B101" s="408"/>
      <c r="C101" s="408"/>
      <c r="D101" s="408"/>
      <c r="E101" s="409"/>
      <c r="F101" s="177">
        <f>SUM(F71:F99)</f>
        <v>53380.71</v>
      </c>
      <c r="G101" s="177">
        <f>SUM(G71:G99)</f>
        <v>9412.8220000000001</v>
      </c>
      <c r="H101" s="177">
        <f>SUM(H71:H99)</f>
        <v>62793.531999999992</v>
      </c>
      <c r="I101" s="204"/>
    </row>
    <row r="102" spans="1:14">
      <c r="A102" s="424" t="s">
        <v>14</v>
      </c>
      <c r="B102" s="425"/>
      <c r="C102" s="425"/>
      <c r="D102" s="425"/>
      <c r="E102" s="425"/>
      <c r="F102" s="425"/>
      <c r="G102" s="425"/>
      <c r="H102" s="425"/>
      <c r="I102" s="437"/>
    </row>
    <row r="103" spans="1:14">
      <c r="A103" s="245" t="s">
        <v>611</v>
      </c>
      <c r="B103" s="245">
        <v>903437</v>
      </c>
      <c r="C103" s="245" t="s">
        <v>609</v>
      </c>
      <c r="D103" s="86" t="s">
        <v>106</v>
      </c>
      <c r="E103" s="86" t="s">
        <v>533</v>
      </c>
      <c r="F103" s="82">
        <v>2414.25</v>
      </c>
      <c r="G103" s="82">
        <v>0</v>
      </c>
      <c r="H103" s="82">
        <f>F103+G103</f>
        <v>2414.25</v>
      </c>
      <c r="I103" s="86"/>
    </row>
    <row r="104" spans="1:14" s="9" customFormat="1" ht="15">
      <c r="A104" s="66" t="s">
        <v>610</v>
      </c>
      <c r="B104" s="66" t="s">
        <v>590</v>
      </c>
      <c r="C104" s="69" t="s">
        <v>568</v>
      </c>
      <c r="D104" s="64" t="s">
        <v>591</v>
      </c>
      <c r="E104" s="64" t="s">
        <v>592</v>
      </c>
      <c r="F104" s="82">
        <v>4544.8</v>
      </c>
      <c r="G104" s="82">
        <v>0</v>
      </c>
      <c r="H104" s="82">
        <f>F104+G104</f>
        <v>4544.8</v>
      </c>
      <c r="I104" s="246"/>
      <c r="J104" s="8"/>
      <c r="K104" s="8"/>
      <c r="L104" s="8"/>
      <c r="M104" s="8"/>
      <c r="N104" s="8"/>
    </row>
    <row r="105" spans="1:14" s="9" customFormat="1" ht="15">
      <c r="A105" s="66"/>
      <c r="B105" s="66"/>
      <c r="C105" s="69"/>
      <c r="D105" s="64"/>
      <c r="E105" s="64"/>
      <c r="F105" s="82"/>
      <c r="G105" s="82"/>
      <c r="H105" s="82"/>
      <c r="I105" s="246"/>
      <c r="J105" s="8"/>
      <c r="K105" s="8"/>
      <c r="L105" s="8"/>
      <c r="M105" s="8"/>
      <c r="N105" s="8"/>
    </row>
    <row r="106" spans="1:14" s="9" customFormat="1" ht="15">
      <c r="A106" s="66"/>
      <c r="B106" s="66"/>
      <c r="C106" s="69"/>
      <c r="D106" s="64"/>
      <c r="E106" s="64"/>
      <c r="F106" s="82"/>
      <c r="G106" s="82"/>
      <c r="H106" s="82"/>
      <c r="I106" s="246"/>
      <c r="J106" s="8"/>
      <c r="K106" s="8"/>
      <c r="L106" s="8"/>
      <c r="M106" s="8"/>
      <c r="N106" s="8"/>
    </row>
    <row r="107" spans="1:14" s="9" customFormat="1" ht="15">
      <c r="A107" s="66"/>
      <c r="B107" s="66"/>
      <c r="C107" s="69"/>
      <c r="D107" s="64"/>
      <c r="E107" s="64"/>
      <c r="F107" s="82"/>
      <c r="G107" s="82"/>
      <c r="H107" s="82"/>
      <c r="I107" s="246"/>
      <c r="J107" s="8"/>
      <c r="K107" s="8"/>
      <c r="L107" s="8"/>
      <c r="M107" s="8"/>
      <c r="N107" s="8"/>
    </row>
    <row r="108" spans="1:14" s="9" customFormat="1" ht="15">
      <c r="A108" s="66"/>
      <c r="B108" s="66"/>
      <c r="C108" s="69"/>
      <c r="D108" s="64"/>
      <c r="E108" s="64"/>
      <c r="F108" s="82"/>
      <c r="G108" s="82"/>
      <c r="H108" s="82"/>
      <c r="I108" s="246"/>
      <c r="J108" s="8"/>
      <c r="K108" s="8"/>
      <c r="L108" s="8"/>
      <c r="M108" s="8"/>
      <c r="N108" s="8"/>
    </row>
    <row r="109" spans="1:14" s="9" customFormat="1">
      <c r="A109" s="66"/>
      <c r="B109" s="66"/>
      <c r="C109" s="69"/>
      <c r="D109" s="64"/>
      <c r="E109" s="64"/>
      <c r="F109" s="82"/>
      <c r="G109" s="82"/>
      <c r="H109" s="82"/>
      <c r="I109" s="67"/>
      <c r="J109" s="8"/>
      <c r="K109" s="8"/>
      <c r="L109" s="8"/>
      <c r="M109" s="8"/>
      <c r="N109" s="8"/>
    </row>
    <row r="110" spans="1:14" s="9" customFormat="1">
      <c r="A110" s="66"/>
      <c r="B110" s="66"/>
      <c r="C110" s="69"/>
      <c r="D110" s="64"/>
      <c r="E110" s="64"/>
      <c r="F110" s="82"/>
      <c r="G110" s="82"/>
      <c r="H110" s="82"/>
      <c r="I110" s="67"/>
      <c r="J110" s="8"/>
      <c r="K110" s="8"/>
      <c r="L110" s="8"/>
      <c r="M110" s="8"/>
      <c r="N110" s="8"/>
    </row>
    <row r="111" spans="1:14" s="9" customFormat="1">
      <c r="A111" s="66"/>
      <c r="B111" s="66"/>
      <c r="C111" s="69"/>
      <c r="D111" s="64"/>
      <c r="E111" s="64"/>
      <c r="F111" s="82"/>
      <c r="G111" s="82"/>
      <c r="H111" s="82"/>
      <c r="I111" s="67"/>
      <c r="J111" s="8"/>
      <c r="K111" s="8"/>
      <c r="L111" s="8"/>
      <c r="M111" s="8"/>
      <c r="N111" s="8"/>
    </row>
    <row r="112" spans="1:14" s="11" customFormat="1">
      <c r="A112" s="66"/>
      <c r="B112" s="124"/>
      <c r="C112" s="69"/>
      <c r="D112" s="64"/>
      <c r="E112" s="64"/>
      <c r="F112" s="82"/>
      <c r="G112" s="82"/>
      <c r="H112" s="82"/>
      <c r="I112" s="246"/>
      <c r="J112" s="10"/>
      <c r="K112" s="10"/>
      <c r="L112" s="10"/>
      <c r="M112" s="10"/>
      <c r="N112" s="10"/>
    </row>
    <row r="113" spans="1:14" s="11" customFormat="1">
      <c r="A113" s="66"/>
      <c r="B113" s="97"/>
      <c r="C113" s="69"/>
      <c r="D113" s="64"/>
      <c r="E113" s="64"/>
      <c r="F113" s="82"/>
      <c r="G113" s="82"/>
      <c r="H113" s="82"/>
      <c r="I113" s="67"/>
      <c r="J113" s="10"/>
      <c r="K113" s="10"/>
      <c r="L113" s="10"/>
      <c r="M113" s="10"/>
      <c r="N113" s="10"/>
    </row>
    <row r="114" spans="1:14" s="11" customFormat="1">
      <c r="A114" s="66"/>
      <c r="B114" s="66"/>
      <c r="C114" s="69"/>
      <c r="D114" s="64"/>
      <c r="E114" s="64"/>
      <c r="F114" s="82"/>
      <c r="G114" s="82"/>
      <c r="H114" s="82"/>
      <c r="I114" s="67"/>
      <c r="J114" s="10"/>
      <c r="K114" s="10"/>
      <c r="L114" s="10"/>
      <c r="M114" s="10"/>
      <c r="N114" s="10"/>
    </row>
    <row r="115" spans="1:14" ht="16" customHeight="1">
      <c r="A115" s="407" t="s">
        <v>10</v>
      </c>
      <c r="B115" s="408"/>
      <c r="C115" s="408"/>
      <c r="D115" s="408"/>
      <c r="E115" s="409"/>
      <c r="F115" s="177">
        <f>SUM(F104:F114)</f>
        <v>4544.8</v>
      </c>
      <c r="G115" s="177">
        <f>SUM(G104:G114)</f>
        <v>0</v>
      </c>
      <c r="H115" s="177">
        <f>SUM(H104:H114)</f>
        <v>4544.8</v>
      </c>
      <c r="I115" s="204"/>
    </row>
    <row r="116" spans="1:14">
      <c r="A116" s="424" t="s">
        <v>15</v>
      </c>
      <c r="B116" s="425"/>
      <c r="C116" s="425"/>
      <c r="D116" s="425"/>
      <c r="E116" s="425"/>
      <c r="F116" s="425"/>
      <c r="G116" s="425"/>
      <c r="H116" s="425"/>
      <c r="I116" s="426"/>
    </row>
    <row r="117" spans="1:14" s="8" customFormat="1">
      <c r="A117" s="258"/>
      <c r="B117" s="258"/>
      <c r="C117" s="258"/>
      <c r="D117" s="92"/>
      <c r="E117" s="92"/>
      <c r="F117" s="93"/>
      <c r="G117" s="82"/>
      <c r="H117" s="82"/>
      <c r="I117" s="258"/>
    </row>
    <row r="118" spans="1:14" s="18" customFormat="1">
      <c r="A118" s="245"/>
      <c r="B118" s="66"/>
      <c r="C118" s="245"/>
      <c r="D118" s="86"/>
      <c r="E118" s="86"/>
      <c r="F118" s="82"/>
      <c r="G118" s="88"/>
      <c r="H118" s="88"/>
      <c r="I118" s="245"/>
      <c r="J118" s="17"/>
      <c r="K118" s="17"/>
      <c r="L118" s="17"/>
      <c r="M118" s="17"/>
      <c r="N118" s="17"/>
    </row>
    <row r="119" spans="1:14" s="18" customFormat="1">
      <c r="A119" s="259"/>
      <c r="B119" s="66"/>
      <c r="C119" s="259"/>
      <c r="D119" s="226"/>
      <c r="E119" s="226"/>
      <c r="F119" s="88"/>
      <c r="G119" s="88"/>
      <c r="H119" s="88"/>
      <c r="I119" s="67"/>
      <c r="J119" s="17"/>
      <c r="K119" s="17"/>
      <c r="L119" s="17"/>
      <c r="M119" s="17"/>
      <c r="N119" s="17"/>
    </row>
    <row r="120" spans="1:14" s="18" customFormat="1">
      <c r="A120" s="259"/>
      <c r="B120" s="66"/>
      <c r="C120" s="259"/>
      <c r="D120" s="226"/>
      <c r="E120" s="226"/>
      <c r="F120" s="88"/>
      <c r="G120" s="88"/>
      <c r="H120" s="88"/>
      <c r="I120" s="67"/>
      <c r="J120" s="17"/>
      <c r="K120" s="17"/>
      <c r="L120" s="17"/>
      <c r="M120" s="17"/>
      <c r="N120" s="17"/>
    </row>
    <row r="121" spans="1:14" s="18" customFormat="1">
      <c r="A121" s="259"/>
      <c r="B121" s="66"/>
      <c r="C121" s="259"/>
      <c r="D121" s="226"/>
      <c r="E121" s="226"/>
      <c r="F121" s="88"/>
      <c r="G121" s="88"/>
      <c r="H121" s="88"/>
      <c r="I121" s="67"/>
      <c r="J121" s="17"/>
      <c r="K121" s="17"/>
      <c r="L121" s="17"/>
      <c r="M121" s="17"/>
      <c r="N121" s="17"/>
    </row>
    <row r="122" spans="1:14" s="18" customFormat="1">
      <c r="A122" s="259"/>
      <c r="B122" s="66"/>
      <c r="C122" s="259"/>
      <c r="D122" s="226"/>
      <c r="E122" s="226"/>
      <c r="F122" s="88"/>
      <c r="G122" s="88"/>
      <c r="H122" s="88"/>
      <c r="I122" s="67"/>
      <c r="J122" s="17"/>
      <c r="K122" s="17"/>
      <c r="L122" s="17"/>
      <c r="M122" s="17"/>
      <c r="N122" s="17"/>
    </row>
    <row r="123" spans="1:14" s="18" customFormat="1">
      <c r="A123" s="259"/>
      <c r="B123" s="66"/>
      <c r="C123" s="259"/>
      <c r="D123" s="226"/>
      <c r="E123" s="226"/>
      <c r="F123" s="88"/>
      <c r="G123" s="88"/>
      <c r="H123" s="88"/>
      <c r="I123" s="67"/>
      <c r="J123" s="17"/>
      <c r="K123" s="17"/>
      <c r="L123" s="17"/>
      <c r="M123" s="17"/>
      <c r="N123" s="17"/>
    </row>
    <row r="124" spans="1:14" s="18" customFormat="1">
      <c r="A124" s="259"/>
      <c r="B124" s="66"/>
      <c r="C124" s="259"/>
      <c r="D124" s="226"/>
      <c r="E124" s="226"/>
      <c r="F124" s="88"/>
      <c r="G124" s="88"/>
      <c r="H124" s="88"/>
      <c r="I124" s="67"/>
      <c r="J124" s="17"/>
      <c r="K124" s="17"/>
      <c r="L124" s="17"/>
      <c r="M124" s="17"/>
      <c r="N124" s="17"/>
    </row>
    <row r="125" spans="1:14" s="18" customFormat="1">
      <c r="A125" s="259"/>
      <c r="B125" s="66"/>
      <c r="C125" s="259"/>
      <c r="D125" s="226"/>
      <c r="E125" s="226"/>
      <c r="F125" s="88"/>
      <c r="G125" s="88"/>
      <c r="H125" s="88"/>
      <c r="I125" s="245"/>
      <c r="J125" s="17"/>
      <c r="K125" s="17"/>
      <c r="L125" s="17"/>
      <c r="M125" s="17"/>
      <c r="N125" s="17"/>
    </row>
    <row r="126" spans="1:14" s="18" customFormat="1">
      <c r="A126" s="259"/>
      <c r="B126" s="66"/>
      <c r="C126" s="259"/>
      <c r="D126" s="226"/>
      <c r="E126" s="226"/>
      <c r="F126" s="88"/>
      <c r="G126" s="88"/>
      <c r="H126" s="88"/>
      <c r="I126" s="245"/>
      <c r="J126" s="17"/>
      <c r="K126" s="17"/>
      <c r="L126" s="17"/>
      <c r="M126" s="17"/>
      <c r="N126" s="17"/>
    </row>
    <row r="127" spans="1:14" s="18" customFormat="1">
      <c r="A127" s="259"/>
      <c r="B127" s="66"/>
      <c r="C127" s="259"/>
      <c r="D127" s="226"/>
      <c r="E127" s="226"/>
      <c r="F127" s="88"/>
      <c r="G127" s="88"/>
      <c r="H127" s="88"/>
      <c r="I127" s="245"/>
      <c r="J127" s="17"/>
      <c r="K127" s="17"/>
      <c r="L127" s="17"/>
      <c r="M127" s="17"/>
      <c r="N127" s="17"/>
    </row>
    <row r="128" spans="1:14" s="20" customFormat="1">
      <c r="A128" s="99"/>
      <c r="B128" s="66"/>
      <c r="C128" s="255"/>
      <c r="D128" s="87"/>
      <c r="E128" s="87"/>
      <c r="F128" s="88"/>
      <c r="G128" s="88"/>
      <c r="H128" s="88"/>
      <c r="I128" s="245"/>
      <c r="J128" s="19"/>
      <c r="K128" s="19"/>
      <c r="L128" s="19"/>
      <c r="M128" s="19"/>
      <c r="N128" s="19"/>
    </row>
    <row r="129" spans="1:14" s="24" customFormat="1">
      <c r="A129" s="66"/>
      <c r="B129" s="66"/>
      <c r="C129" s="69"/>
      <c r="D129" s="64"/>
      <c r="E129" s="64"/>
      <c r="F129" s="82"/>
      <c r="G129" s="82"/>
      <c r="H129" s="82"/>
      <c r="I129" s="67"/>
      <c r="J129" s="23"/>
      <c r="K129" s="23"/>
      <c r="L129" s="23"/>
      <c r="M129" s="23"/>
      <c r="N129" s="23"/>
    </row>
    <row r="130" spans="1:14" ht="16" customHeight="1">
      <c r="A130" s="407" t="s">
        <v>10</v>
      </c>
      <c r="B130" s="408"/>
      <c r="C130" s="408"/>
      <c r="D130" s="408"/>
      <c r="E130" s="409"/>
      <c r="F130" s="177">
        <f>SUM(F117:F129)</f>
        <v>0</v>
      </c>
      <c r="G130" s="177">
        <f>SUM(G117:G129)</f>
        <v>0</v>
      </c>
      <c r="H130" s="177">
        <f>SUM(H118:H129)</f>
        <v>0</v>
      </c>
      <c r="I130" s="204"/>
    </row>
    <row r="131" spans="1:14">
      <c r="A131" s="410" t="s">
        <v>16</v>
      </c>
      <c r="B131" s="411"/>
      <c r="C131" s="411"/>
      <c r="D131" s="411"/>
      <c r="E131" s="411"/>
      <c r="F131" s="411"/>
      <c r="G131" s="411"/>
      <c r="H131" s="411"/>
      <c r="I131" s="412"/>
    </row>
    <row r="132" spans="1:14">
      <c r="A132" s="86"/>
      <c r="B132" s="86"/>
      <c r="C132" s="86"/>
      <c r="D132" s="86"/>
      <c r="E132" s="86"/>
      <c r="F132" s="86"/>
      <c r="G132" s="86"/>
      <c r="H132" s="86"/>
      <c r="I132" s="86"/>
    </row>
    <row r="133" spans="1:14" s="8" customFormat="1">
      <c r="A133" s="86"/>
      <c r="B133" s="245"/>
      <c r="C133" s="245"/>
      <c r="D133" s="86"/>
      <c r="E133" s="86"/>
      <c r="F133" s="82"/>
      <c r="G133" s="82"/>
      <c r="H133" s="82"/>
      <c r="I133" s="245"/>
    </row>
    <row r="134" spans="1:14" s="25" customFormat="1">
      <c r="A134" s="66"/>
      <c r="B134" s="97"/>
      <c r="C134" s="69"/>
      <c r="D134" s="64"/>
      <c r="E134" s="64"/>
      <c r="F134" s="82"/>
      <c r="G134" s="82"/>
      <c r="H134" s="82"/>
      <c r="I134" s="245"/>
      <c r="J134" s="23"/>
      <c r="K134" s="23"/>
      <c r="L134" s="23"/>
      <c r="M134" s="23"/>
      <c r="N134" s="23"/>
    </row>
    <row r="135" spans="1:14" s="25" customFormat="1">
      <c r="A135" s="66"/>
      <c r="B135" s="97"/>
      <c r="C135" s="69"/>
      <c r="D135" s="64"/>
      <c r="E135" s="64"/>
      <c r="F135" s="82"/>
      <c r="G135" s="82"/>
      <c r="H135" s="82"/>
      <c r="I135" s="245"/>
      <c r="J135" s="23"/>
      <c r="K135" s="23"/>
      <c r="L135" s="23"/>
      <c r="M135" s="23"/>
      <c r="N135" s="23"/>
    </row>
    <row r="136" spans="1:14" s="25" customFormat="1">
      <c r="A136" s="66"/>
      <c r="B136" s="97"/>
      <c r="C136" s="69"/>
      <c r="D136" s="64"/>
      <c r="E136" s="64"/>
      <c r="F136" s="82"/>
      <c r="G136" s="82"/>
      <c r="H136" s="82"/>
      <c r="I136" s="67"/>
      <c r="J136" s="23"/>
      <c r="K136" s="23"/>
      <c r="L136" s="23"/>
      <c r="M136" s="23"/>
      <c r="N136" s="23"/>
    </row>
    <row r="137" spans="1:14" s="26" customFormat="1">
      <c r="A137" s="66"/>
      <c r="B137" s="66"/>
      <c r="C137" s="69"/>
      <c r="D137" s="64"/>
      <c r="E137" s="64"/>
      <c r="F137" s="82"/>
      <c r="G137" s="263"/>
      <c r="H137" s="82"/>
      <c r="I137" s="67"/>
      <c r="J137" s="21"/>
      <c r="K137" s="21"/>
      <c r="L137" s="21"/>
      <c r="M137" s="21"/>
      <c r="N137" s="21"/>
    </row>
    <row r="138" spans="1:14" s="26" customFormat="1">
      <c r="A138" s="66"/>
      <c r="B138" s="66"/>
      <c r="C138" s="69"/>
      <c r="D138" s="64"/>
      <c r="E138" s="64"/>
      <c r="F138" s="82"/>
      <c r="G138" s="263"/>
      <c r="H138" s="82"/>
      <c r="I138" s="67"/>
      <c r="J138" s="21"/>
      <c r="K138" s="21"/>
      <c r="L138" s="21"/>
      <c r="M138" s="21"/>
      <c r="N138" s="21"/>
    </row>
    <row r="139" spans="1:14" s="26" customFormat="1">
      <c r="A139" s="66"/>
      <c r="B139" s="66"/>
      <c r="C139" s="69"/>
      <c r="D139" s="64"/>
      <c r="E139" s="64"/>
      <c r="F139" s="82"/>
      <c r="G139" s="82"/>
      <c r="H139" s="82"/>
      <c r="I139" s="67"/>
      <c r="J139" s="21"/>
      <c r="K139" s="21"/>
      <c r="L139" s="21"/>
      <c r="M139" s="21"/>
      <c r="N139" s="21"/>
    </row>
    <row r="140" spans="1:14" s="2" customFormat="1" ht="15">
      <c r="A140" s="235"/>
      <c r="B140" s="66"/>
      <c r="C140" s="240"/>
      <c r="D140" s="235"/>
      <c r="E140" s="64"/>
      <c r="F140" s="236"/>
      <c r="G140" s="236"/>
      <c r="H140" s="68"/>
      <c r="I140" s="235"/>
    </row>
    <row r="141" spans="1:14" s="26" customFormat="1">
      <c r="A141" s="66"/>
      <c r="B141" s="124"/>
      <c r="C141" s="69"/>
      <c r="D141" s="64"/>
      <c r="E141" s="64"/>
      <c r="F141" s="82"/>
      <c r="G141" s="82"/>
      <c r="H141" s="82"/>
      <c r="I141" s="67"/>
      <c r="J141" s="21"/>
      <c r="K141" s="21"/>
      <c r="L141" s="21"/>
      <c r="M141" s="21"/>
      <c r="N141" s="21"/>
    </row>
    <row r="142" spans="1:14" s="26" customFormat="1">
      <c r="A142" s="66"/>
      <c r="B142" s="97"/>
      <c r="C142" s="69"/>
      <c r="D142" s="64"/>
      <c r="E142" s="64"/>
      <c r="F142" s="82"/>
      <c r="G142" s="264"/>
      <c r="H142" s="82"/>
      <c r="I142" s="67"/>
      <c r="J142" s="21"/>
      <c r="K142" s="21"/>
      <c r="L142" s="21"/>
      <c r="M142" s="21"/>
      <c r="N142" s="21"/>
    </row>
    <row r="143" spans="1:14" s="26" customFormat="1">
      <c r="A143" s="66"/>
      <c r="B143" s="97"/>
      <c r="C143" s="69"/>
      <c r="D143" s="64"/>
      <c r="E143" s="64"/>
      <c r="F143" s="82"/>
      <c r="G143" s="82"/>
      <c r="H143" s="82"/>
      <c r="I143" s="67"/>
      <c r="J143" s="21"/>
      <c r="K143" s="21"/>
      <c r="L143" s="21"/>
      <c r="M143" s="21"/>
      <c r="N143" s="21"/>
    </row>
    <row r="144" spans="1:14" s="26" customFormat="1">
      <c r="A144" s="66"/>
      <c r="B144" s="124"/>
      <c r="C144" s="69"/>
      <c r="D144" s="64"/>
      <c r="E144" s="64"/>
      <c r="F144" s="82"/>
      <c r="G144" s="82"/>
      <c r="H144" s="82"/>
      <c r="I144" s="67"/>
      <c r="J144" s="21"/>
      <c r="K144" s="21"/>
      <c r="L144" s="21"/>
      <c r="M144" s="21"/>
      <c r="N144" s="21"/>
    </row>
    <row r="145" spans="1:14" s="26" customFormat="1">
      <c r="A145" s="66"/>
      <c r="B145" s="97"/>
      <c r="C145" s="69"/>
      <c r="D145" s="64"/>
      <c r="E145" s="64"/>
      <c r="F145" s="82"/>
      <c r="G145" s="82"/>
      <c r="H145" s="82"/>
      <c r="I145" s="67"/>
      <c r="J145" s="21"/>
      <c r="K145" s="21"/>
      <c r="L145" s="21"/>
      <c r="M145" s="21"/>
      <c r="N145" s="21"/>
    </row>
    <row r="146" spans="1:14" s="26" customFormat="1">
      <c r="A146" s="66"/>
      <c r="B146" s="97"/>
      <c r="C146" s="69"/>
      <c r="D146" s="64"/>
      <c r="E146" s="64"/>
      <c r="F146" s="82"/>
      <c r="G146" s="82"/>
      <c r="H146" s="82"/>
      <c r="I146" s="67"/>
      <c r="J146" s="21"/>
      <c r="K146" s="21"/>
      <c r="L146" s="21"/>
      <c r="M146" s="21"/>
      <c r="N146" s="21"/>
    </row>
    <row r="147" spans="1:14" s="26" customFormat="1">
      <c r="A147" s="66"/>
      <c r="B147" s="97"/>
      <c r="C147" s="69"/>
      <c r="D147" s="64"/>
      <c r="E147" s="64"/>
      <c r="F147" s="82"/>
      <c r="G147" s="82"/>
      <c r="H147" s="82"/>
      <c r="I147" s="67"/>
      <c r="J147" s="21"/>
      <c r="K147" s="21"/>
      <c r="L147" s="21"/>
      <c r="M147" s="21"/>
      <c r="N147" s="21"/>
    </row>
    <row r="148" spans="1:14" s="26" customFormat="1">
      <c r="A148" s="66"/>
      <c r="B148" s="97"/>
      <c r="C148" s="69"/>
      <c r="D148" s="64"/>
      <c r="E148" s="64"/>
      <c r="F148" s="82"/>
      <c r="G148" s="82"/>
      <c r="H148" s="82"/>
      <c r="I148" s="67"/>
      <c r="J148" s="21"/>
      <c r="K148" s="21"/>
      <c r="L148" s="21"/>
      <c r="M148" s="21"/>
      <c r="N148" s="21"/>
    </row>
    <row r="149" spans="1:14" s="26" customFormat="1">
      <c r="A149" s="66"/>
      <c r="B149" s="124"/>
      <c r="C149" s="69"/>
      <c r="D149" s="64"/>
      <c r="E149" s="64"/>
      <c r="F149" s="82"/>
      <c r="G149" s="82"/>
      <c r="H149" s="82"/>
      <c r="I149" s="67"/>
      <c r="J149" s="21"/>
      <c r="K149" s="21"/>
      <c r="L149" s="21"/>
      <c r="M149" s="21"/>
      <c r="N149" s="21"/>
    </row>
    <row r="150" spans="1:14">
      <c r="A150" s="260"/>
      <c r="B150" s="261"/>
      <c r="C150" s="29"/>
      <c r="D150" s="29"/>
      <c r="E150" s="29"/>
      <c r="F150" s="29"/>
      <c r="G150" s="29"/>
      <c r="H150" s="29"/>
      <c r="I150" s="262"/>
    </row>
    <row r="151" spans="1:14" s="25" customFormat="1">
      <c r="A151" s="66"/>
      <c r="B151" s="124"/>
      <c r="C151" s="69"/>
      <c r="D151" s="64"/>
      <c r="E151" s="64"/>
      <c r="F151" s="82"/>
      <c r="G151" s="82"/>
      <c r="H151" s="82"/>
      <c r="I151" s="67"/>
      <c r="J151" s="23"/>
      <c r="K151" s="23"/>
      <c r="L151" s="23"/>
      <c r="M151" s="23"/>
      <c r="N151" s="23"/>
    </row>
    <row r="152" spans="1:14" s="26" customFormat="1">
      <c r="A152" s="66"/>
      <c r="B152" s="97"/>
      <c r="C152" s="69"/>
      <c r="D152" s="64"/>
      <c r="E152" s="64"/>
      <c r="F152" s="82"/>
      <c r="G152" s="82"/>
      <c r="H152" s="82"/>
      <c r="I152" s="67"/>
      <c r="J152" s="21"/>
      <c r="K152" s="21"/>
      <c r="L152" s="21"/>
      <c r="M152" s="21"/>
      <c r="N152" s="21"/>
    </row>
    <row r="153" spans="1:14" ht="16" customHeight="1">
      <c r="A153" s="407" t="s">
        <v>10</v>
      </c>
      <c r="B153" s="408"/>
      <c r="C153" s="408"/>
      <c r="D153" s="408"/>
      <c r="E153" s="409"/>
      <c r="F153" s="177">
        <f>SUM(F132:F152)</f>
        <v>0</v>
      </c>
      <c r="G153" s="177">
        <f>SUM(G132:G152)</f>
        <v>0</v>
      </c>
      <c r="H153" s="177">
        <f>SUM(H132:H152)</f>
        <v>0</v>
      </c>
      <c r="I153" s="204"/>
    </row>
    <row r="154" spans="1:14">
      <c r="A154" s="410" t="s">
        <v>17</v>
      </c>
      <c r="B154" s="411"/>
      <c r="C154" s="411"/>
      <c r="D154" s="411"/>
      <c r="E154" s="411"/>
      <c r="F154" s="411"/>
      <c r="G154" s="411"/>
      <c r="H154" s="411"/>
      <c r="I154" s="412"/>
    </row>
    <row r="155" spans="1:14" s="8" customFormat="1">
      <c r="A155" s="66"/>
      <c r="B155" s="124"/>
      <c r="C155" s="69"/>
      <c r="D155" s="64"/>
      <c r="E155" s="64"/>
      <c r="F155" s="82"/>
      <c r="G155" s="82"/>
      <c r="H155" s="82"/>
      <c r="I155" s="67"/>
    </row>
    <row r="156" spans="1:14" s="27" customFormat="1">
      <c r="A156" s="66"/>
      <c r="B156" s="97"/>
      <c r="C156" s="69"/>
      <c r="D156" s="64"/>
      <c r="E156" s="64"/>
      <c r="F156" s="82"/>
      <c r="G156" s="82"/>
      <c r="H156" s="82"/>
      <c r="I156" s="67"/>
    </row>
    <row r="157" spans="1:14" s="8" customFormat="1">
      <c r="A157" s="66"/>
      <c r="B157" s="97"/>
      <c r="C157" s="69"/>
      <c r="D157" s="64"/>
      <c r="E157" s="64"/>
      <c r="F157" s="82"/>
      <c r="G157" s="82"/>
      <c r="H157" s="82"/>
      <c r="I157" s="67"/>
    </row>
    <row r="158" spans="1:14" s="8" customFormat="1">
      <c r="A158" s="66"/>
      <c r="B158" s="97"/>
      <c r="C158" s="69"/>
      <c r="D158" s="64"/>
      <c r="E158" s="64"/>
      <c r="F158" s="82"/>
      <c r="G158" s="82"/>
      <c r="H158" s="82"/>
      <c r="I158" s="67"/>
    </row>
    <row r="159" spans="1:14" s="8" customFormat="1">
      <c r="A159" s="66"/>
      <c r="B159" s="97"/>
      <c r="C159" s="69"/>
      <c r="D159" s="64"/>
      <c r="E159" s="64"/>
      <c r="F159" s="82"/>
      <c r="G159" s="82"/>
      <c r="H159" s="82"/>
      <c r="I159" s="67"/>
    </row>
    <row r="160" spans="1:14" s="8" customFormat="1">
      <c r="A160" s="66"/>
      <c r="B160" s="97"/>
      <c r="C160" s="69"/>
      <c r="D160" s="64"/>
      <c r="E160" s="64"/>
      <c r="F160" s="82"/>
      <c r="G160" s="82"/>
      <c r="H160" s="82"/>
      <c r="I160" s="67"/>
    </row>
    <row r="161" spans="1:9" s="8" customFormat="1">
      <c r="A161" s="66"/>
      <c r="B161" s="97"/>
      <c r="C161" s="69"/>
      <c r="D161" s="64"/>
      <c r="E161" s="64"/>
      <c r="F161" s="82"/>
      <c r="G161" s="82"/>
      <c r="H161" s="82"/>
      <c r="I161" s="67"/>
    </row>
    <row r="162" spans="1:9" s="8" customFormat="1">
      <c r="A162" s="66"/>
      <c r="B162" s="97"/>
      <c r="C162" s="69"/>
      <c r="D162" s="64"/>
      <c r="E162" s="64"/>
      <c r="F162" s="82"/>
      <c r="G162" s="82"/>
      <c r="H162" s="82"/>
      <c r="I162" s="67"/>
    </row>
    <row r="163" spans="1:9" s="8" customFormat="1">
      <c r="A163" s="66"/>
      <c r="B163" s="97"/>
      <c r="C163" s="69"/>
      <c r="D163" s="64"/>
      <c r="E163" s="64"/>
      <c r="F163" s="82"/>
      <c r="G163" s="82"/>
      <c r="H163" s="82"/>
      <c r="I163" s="67"/>
    </row>
    <row r="164" spans="1:9" s="8" customFormat="1">
      <c r="A164" s="66"/>
      <c r="B164" s="97"/>
      <c r="C164" s="69"/>
      <c r="D164" s="64"/>
      <c r="E164" s="64"/>
      <c r="F164" s="82"/>
      <c r="G164" s="82"/>
      <c r="H164" s="82"/>
      <c r="I164" s="67"/>
    </row>
    <row r="165" spans="1:9" s="8" customFormat="1">
      <c r="A165" s="66"/>
      <c r="B165" s="97"/>
      <c r="C165" s="69"/>
      <c r="D165" s="64"/>
      <c r="E165" s="64"/>
      <c r="F165" s="82"/>
      <c r="G165" s="82"/>
      <c r="H165" s="82"/>
      <c r="I165" s="67"/>
    </row>
    <row r="166" spans="1:9" s="8" customFormat="1">
      <c r="A166" s="163"/>
      <c r="B166" s="98"/>
      <c r="C166" s="70"/>
      <c r="D166" s="65"/>
      <c r="E166" s="65"/>
      <c r="F166" s="93"/>
      <c r="G166" s="93"/>
      <c r="H166" s="93"/>
      <c r="I166" s="67"/>
    </row>
    <row r="167" spans="1:9" s="27" customFormat="1">
      <c r="A167" s="163"/>
      <c r="B167" s="98"/>
      <c r="C167" s="70"/>
      <c r="D167" s="65"/>
      <c r="E167" s="65"/>
      <c r="F167" s="93"/>
      <c r="G167" s="93"/>
      <c r="H167" s="93"/>
      <c r="I167" s="67"/>
    </row>
    <row r="168" spans="1:9" s="8" customFormat="1">
      <c r="A168" s="163"/>
      <c r="B168" s="245"/>
      <c r="C168" s="70"/>
      <c r="D168" s="65"/>
      <c r="E168" s="65"/>
      <c r="F168" s="93"/>
      <c r="G168" s="93"/>
      <c r="H168" s="93"/>
      <c r="I168" s="67"/>
    </row>
    <row r="169" spans="1:9" ht="16" customHeight="1">
      <c r="A169" s="407" t="s">
        <v>10</v>
      </c>
      <c r="B169" s="408"/>
      <c r="C169" s="408"/>
      <c r="D169" s="408"/>
      <c r="E169" s="409"/>
      <c r="F169" s="177">
        <f>SUM(F155:F168)</f>
        <v>0</v>
      </c>
      <c r="G169" s="177">
        <f>SUM(G155:G168)</f>
        <v>0</v>
      </c>
      <c r="H169" s="177">
        <f>SUM(H155:H168)</f>
        <v>0</v>
      </c>
      <c r="I169" s="204"/>
    </row>
    <row r="170" spans="1:9">
      <c r="A170" s="410" t="s">
        <v>18</v>
      </c>
      <c r="B170" s="411"/>
      <c r="C170" s="411"/>
      <c r="D170" s="411"/>
      <c r="E170" s="411"/>
      <c r="F170" s="411"/>
      <c r="G170" s="411"/>
      <c r="H170" s="411"/>
      <c r="I170" s="412"/>
    </row>
    <row r="171" spans="1:9" s="8" customFormat="1">
      <c r="A171" s="245"/>
      <c r="B171" s="245"/>
      <c r="C171" s="245"/>
      <c r="D171" s="86"/>
      <c r="E171" s="86"/>
      <c r="F171" s="82"/>
      <c r="G171" s="82"/>
      <c r="H171" s="82"/>
      <c r="I171" s="245"/>
    </row>
    <row r="172" spans="1:9" s="8" customFormat="1">
      <c r="A172" s="245"/>
      <c r="B172" s="66"/>
      <c r="C172" s="245"/>
      <c r="D172" s="86"/>
      <c r="E172" s="86"/>
      <c r="F172" s="82"/>
      <c r="G172" s="82"/>
      <c r="H172" s="82"/>
      <c r="I172" s="245"/>
    </row>
    <row r="173" spans="1:9" s="8" customFormat="1">
      <c r="A173" s="245"/>
      <c r="B173" s="245"/>
      <c r="C173" s="245"/>
      <c r="D173" s="86"/>
      <c r="E173" s="86"/>
      <c r="F173" s="82"/>
      <c r="G173" s="82"/>
      <c r="H173" s="82"/>
      <c r="I173" s="245"/>
    </row>
    <row r="174" spans="1:9" s="8" customFormat="1">
      <c r="A174" s="245"/>
      <c r="B174" s="245"/>
      <c r="C174" s="245"/>
      <c r="D174" s="86"/>
      <c r="E174" s="86"/>
      <c r="F174" s="82"/>
      <c r="G174" s="82"/>
      <c r="H174" s="82"/>
      <c r="I174" s="245"/>
    </row>
    <row r="175" spans="1:9" s="8" customFormat="1">
      <c r="A175" s="245"/>
      <c r="B175" s="66"/>
      <c r="C175" s="245"/>
      <c r="D175" s="86"/>
      <c r="E175" s="86"/>
      <c r="F175" s="82"/>
      <c r="G175" s="82"/>
      <c r="H175" s="82"/>
      <c r="I175" s="245"/>
    </row>
    <row r="176" spans="1:9" s="27" customFormat="1">
      <c r="A176" s="245"/>
      <c r="B176" s="245"/>
      <c r="C176" s="245"/>
      <c r="D176" s="86"/>
      <c r="E176" s="86"/>
      <c r="F176" s="82"/>
      <c r="G176" s="82"/>
      <c r="H176" s="82"/>
      <c r="I176" s="245"/>
    </row>
    <row r="177" spans="1:9" s="19" customFormat="1">
      <c r="A177" s="245"/>
      <c r="B177" s="66"/>
      <c r="C177" s="245"/>
      <c r="D177" s="86"/>
      <c r="E177" s="86"/>
      <c r="F177" s="82"/>
      <c r="G177" s="82"/>
      <c r="H177" s="82"/>
      <c r="I177" s="245"/>
    </row>
    <row r="178" spans="1:9" s="19" customFormat="1">
      <c r="A178" s="245"/>
      <c r="B178" s="66"/>
      <c r="C178" s="245"/>
      <c r="D178" s="86"/>
      <c r="E178" s="86"/>
      <c r="F178" s="82"/>
      <c r="G178" s="82"/>
      <c r="H178" s="82"/>
      <c r="I178" s="245"/>
    </row>
    <row r="179" spans="1:9" s="27" customFormat="1">
      <c r="A179" s="245"/>
      <c r="B179" s="66"/>
      <c r="C179" s="245"/>
      <c r="D179" s="86"/>
      <c r="E179" s="86"/>
      <c r="F179" s="82"/>
      <c r="G179" s="82"/>
      <c r="H179" s="82"/>
      <c r="I179" s="245"/>
    </row>
    <row r="180" spans="1:9" s="7" customFormat="1">
      <c r="A180" s="245"/>
      <c r="B180" s="66"/>
      <c r="C180" s="245"/>
      <c r="D180" s="86"/>
      <c r="E180" s="86"/>
      <c r="F180" s="82"/>
      <c r="G180" s="82"/>
      <c r="H180" s="82"/>
      <c r="I180" s="67"/>
    </row>
    <row r="181" spans="1:9" s="8" customFormat="1">
      <c r="A181" s="66"/>
      <c r="B181" s="66"/>
      <c r="C181" s="69"/>
      <c r="D181" s="64"/>
      <c r="E181" s="64"/>
      <c r="F181" s="82"/>
      <c r="G181" s="82"/>
      <c r="H181" s="82"/>
      <c r="I181" s="67"/>
    </row>
    <row r="182" spans="1:9" s="8" customFormat="1">
      <c r="A182" s="99"/>
      <c r="B182" s="66"/>
      <c r="C182" s="255"/>
      <c r="D182" s="87"/>
      <c r="E182" s="87"/>
      <c r="F182" s="88"/>
      <c r="G182" s="82"/>
      <c r="H182" s="82"/>
      <c r="I182" s="67"/>
    </row>
    <row r="183" spans="1:9" s="8" customFormat="1">
      <c r="A183" s="99"/>
      <c r="B183" s="66"/>
      <c r="C183" s="255"/>
      <c r="D183" s="87"/>
      <c r="E183" s="87"/>
      <c r="F183" s="88"/>
      <c r="G183" s="82"/>
      <c r="H183" s="82"/>
      <c r="I183" s="67"/>
    </row>
    <row r="184" spans="1:9" s="27" customFormat="1">
      <c r="A184" s="99"/>
      <c r="B184" s="66"/>
      <c r="C184" s="265"/>
      <c r="D184" s="87"/>
      <c r="E184" s="87"/>
      <c r="F184" s="88"/>
      <c r="G184" s="88"/>
      <c r="H184" s="88"/>
      <c r="I184" s="245"/>
    </row>
    <row r="185" spans="1:9" s="27" customFormat="1">
      <c r="A185" s="99"/>
      <c r="B185" s="66"/>
      <c r="C185" s="265"/>
      <c r="D185" s="87"/>
      <c r="E185" s="87"/>
      <c r="F185" s="88"/>
      <c r="G185" s="88"/>
      <c r="H185" s="88"/>
      <c r="I185" s="67"/>
    </row>
    <row r="186" spans="1:9" s="7" customFormat="1">
      <c r="A186" s="66"/>
      <c r="B186" s="66"/>
      <c r="C186" s="69"/>
      <c r="D186" s="64"/>
      <c r="E186" s="64"/>
      <c r="F186" s="82"/>
      <c r="G186" s="82"/>
      <c r="H186" s="82"/>
      <c r="I186" s="245"/>
    </row>
    <row r="187" spans="1:9" s="8" customFormat="1">
      <c r="A187" s="66"/>
      <c r="B187" s="66"/>
      <c r="C187" s="69"/>
      <c r="D187" s="64"/>
      <c r="E187" s="64"/>
      <c r="F187" s="82"/>
      <c r="G187" s="82"/>
      <c r="H187" s="82"/>
      <c r="I187" s="245"/>
    </row>
    <row r="188" spans="1:9" s="8" customFormat="1">
      <c r="A188" s="66"/>
      <c r="B188" s="97"/>
      <c r="C188" s="69"/>
      <c r="D188" s="64"/>
      <c r="E188" s="64"/>
      <c r="F188" s="82"/>
      <c r="G188" s="82"/>
      <c r="H188" s="82"/>
      <c r="I188" s="67"/>
    </row>
    <row r="189" spans="1:9" s="8" customFormat="1">
      <c r="A189" s="66"/>
      <c r="B189" s="97"/>
      <c r="C189" s="69"/>
      <c r="D189" s="64"/>
      <c r="E189" s="64"/>
      <c r="F189" s="82"/>
      <c r="G189" s="82"/>
      <c r="H189" s="82"/>
      <c r="I189" s="67"/>
    </row>
    <row r="190" spans="1:9" s="8" customFormat="1">
      <c r="A190" s="66"/>
      <c r="B190" s="97"/>
      <c r="C190" s="69"/>
      <c r="D190" s="64"/>
      <c r="E190" s="64"/>
      <c r="F190" s="82"/>
      <c r="G190" s="82"/>
      <c r="H190" s="82"/>
      <c r="I190" s="245"/>
    </row>
    <row r="191" spans="1:9" s="8" customFormat="1">
      <c r="A191" s="66"/>
      <c r="B191" s="97"/>
      <c r="C191" s="69"/>
      <c r="D191" s="64"/>
      <c r="E191" s="64"/>
      <c r="F191" s="82"/>
      <c r="G191" s="82"/>
      <c r="H191" s="82"/>
      <c r="I191" s="67"/>
    </row>
    <row r="192" spans="1:9" s="8" customFormat="1">
      <c r="A192" s="66"/>
      <c r="B192" s="66"/>
      <c r="C192" s="69"/>
      <c r="D192" s="64"/>
      <c r="E192" s="64"/>
      <c r="F192" s="82"/>
      <c r="G192" s="82"/>
      <c r="H192" s="82"/>
      <c r="I192" s="67"/>
    </row>
    <row r="193" spans="1:9" s="8" customFormat="1">
      <c r="A193" s="163"/>
      <c r="B193" s="163"/>
      <c r="C193" s="70"/>
      <c r="D193" s="65"/>
      <c r="E193" s="65"/>
      <c r="F193" s="93"/>
      <c r="G193" s="93"/>
      <c r="H193" s="93"/>
      <c r="I193" s="95"/>
    </row>
    <row r="194" spans="1:9" ht="16" customHeight="1">
      <c r="A194" s="407" t="s">
        <v>10</v>
      </c>
      <c r="B194" s="408"/>
      <c r="C194" s="408"/>
      <c r="D194" s="408"/>
      <c r="E194" s="409"/>
      <c r="F194" s="177">
        <f>SUM(F171:F193)</f>
        <v>0</v>
      </c>
      <c r="G194" s="177">
        <f>SUM(G171:G193)</f>
        <v>0</v>
      </c>
      <c r="H194" s="177">
        <f>SUM(H171:H193)</f>
        <v>0</v>
      </c>
      <c r="I194" s="204"/>
    </row>
    <row r="195" spans="1:9">
      <c r="A195" s="410" t="s">
        <v>19</v>
      </c>
      <c r="B195" s="411"/>
      <c r="C195" s="411"/>
      <c r="D195" s="411"/>
      <c r="E195" s="411"/>
      <c r="F195" s="411"/>
      <c r="G195" s="411"/>
      <c r="H195" s="411"/>
      <c r="I195" s="412"/>
    </row>
    <row r="196" spans="1:9" s="27" customFormat="1">
      <c r="A196" s="266"/>
      <c r="B196" s="266"/>
      <c r="C196" s="267"/>
      <c r="D196" s="268"/>
      <c r="E196" s="268"/>
      <c r="F196" s="244"/>
      <c r="G196" s="244"/>
      <c r="H196" s="244"/>
      <c r="I196" s="269"/>
    </row>
    <row r="197" spans="1:9" s="8" customFormat="1">
      <c r="A197" s="99"/>
      <c r="B197" s="124"/>
      <c r="C197" s="255"/>
      <c r="D197" s="87"/>
      <c r="E197" s="87"/>
      <c r="F197" s="88"/>
      <c r="G197" s="88"/>
      <c r="H197" s="88"/>
      <c r="I197" s="67"/>
    </row>
    <row r="198" spans="1:9" s="8" customFormat="1">
      <c r="A198" s="99"/>
      <c r="B198" s="124"/>
      <c r="C198" s="255"/>
      <c r="D198" s="87"/>
      <c r="E198" s="87"/>
      <c r="F198" s="88"/>
      <c r="G198" s="88"/>
      <c r="H198" s="88"/>
      <c r="I198" s="67"/>
    </row>
    <row r="199" spans="1:9" s="19" customFormat="1">
      <c r="A199" s="99"/>
      <c r="B199" s="66"/>
      <c r="C199" s="255"/>
      <c r="D199" s="87"/>
      <c r="E199" s="87"/>
      <c r="F199" s="88"/>
      <c r="G199" s="88"/>
      <c r="H199" s="88"/>
      <c r="I199" s="67"/>
    </row>
    <row r="200" spans="1:9" s="19" customFormat="1">
      <c r="A200" s="99"/>
      <c r="B200" s="124"/>
      <c r="C200" s="255"/>
      <c r="D200" s="87"/>
      <c r="E200" s="87"/>
      <c r="F200" s="88"/>
      <c r="G200" s="88"/>
      <c r="H200" s="88"/>
      <c r="I200" s="67"/>
    </row>
    <row r="201" spans="1:9" s="19" customFormat="1">
      <c r="A201" s="99"/>
      <c r="B201" s="124"/>
      <c r="C201" s="255"/>
      <c r="D201" s="87"/>
      <c r="E201" s="87"/>
      <c r="F201" s="88"/>
      <c r="G201" s="88"/>
      <c r="H201" s="88"/>
      <c r="I201" s="67"/>
    </row>
    <row r="202" spans="1:9" s="19" customFormat="1">
      <c r="A202" s="66"/>
      <c r="B202" s="66"/>
      <c r="C202" s="69"/>
      <c r="D202" s="64"/>
      <c r="E202" s="64"/>
      <c r="F202" s="82"/>
      <c r="G202" s="82"/>
      <c r="H202" s="82"/>
      <c r="I202" s="67"/>
    </row>
    <row r="203" spans="1:9" s="19" customFormat="1">
      <c r="A203" s="66"/>
      <c r="B203" s="124"/>
      <c r="C203" s="69"/>
      <c r="D203" s="64"/>
      <c r="E203" s="87"/>
      <c r="F203" s="88"/>
      <c r="G203" s="88"/>
      <c r="H203" s="88"/>
      <c r="I203" s="270"/>
    </row>
    <row r="204" spans="1:9" s="19" customFormat="1">
      <c r="A204" s="66"/>
      <c r="B204" s="66"/>
      <c r="C204" s="69"/>
      <c r="D204" s="64"/>
      <c r="E204" s="87"/>
      <c r="F204" s="88"/>
      <c r="G204" s="88"/>
      <c r="H204" s="88"/>
      <c r="I204" s="67"/>
    </row>
    <row r="205" spans="1:9" s="19" customFormat="1">
      <c r="A205" s="66"/>
      <c r="B205" s="66"/>
      <c r="C205" s="255"/>
      <c r="D205" s="87"/>
      <c r="E205" s="87"/>
      <c r="F205" s="88"/>
      <c r="G205" s="88"/>
      <c r="H205" s="88"/>
      <c r="I205" s="270"/>
    </row>
    <row r="206" spans="1:9" s="19" customFormat="1">
      <c r="A206" s="66"/>
      <c r="B206" s="66"/>
      <c r="C206" s="255"/>
      <c r="D206" s="87"/>
      <c r="E206" s="87"/>
      <c r="F206" s="88"/>
      <c r="G206" s="88"/>
      <c r="H206" s="88"/>
      <c r="I206" s="67"/>
    </row>
    <row r="207" spans="1:9" s="19" customFormat="1">
      <c r="A207" s="245"/>
      <c r="B207" s="97"/>
      <c r="C207" s="255"/>
      <c r="D207" s="87"/>
      <c r="E207" s="87"/>
      <c r="F207" s="82"/>
      <c r="G207" s="82"/>
      <c r="H207" s="88"/>
      <c r="I207" s="67"/>
    </row>
    <row r="208" spans="1:9" s="19" customFormat="1">
      <c r="A208" s="245"/>
      <c r="B208" s="97"/>
      <c r="C208" s="255"/>
      <c r="D208" s="87"/>
      <c r="E208" s="87"/>
      <c r="F208" s="82"/>
      <c r="G208" s="82"/>
      <c r="H208" s="68"/>
      <c r="I208" s="67"/>
    </row>
    <row r="209" spans="1:9" s="19" customFormat="1">
      <c r="A209" s="245"/>
      <c r="B209" s="98"/>
      <c r="C209" s="255"/>
      <c r="D209" s="87"/>
      <c r="E209" s="87"/>
      <c r="F209" s="82"/>
      <c r="G209" s="82"/>
      <c r="H209" s="68"/>
      <c r="I209" s="67"/>
    </row>
    <row r="210" spans="1:9" s="19" customFormat="1">
      <c r="A210" s="245"/>
      <c r="B210" s="66"/>
      <c r="C210" s="255"/>
      <c r="D210" s="87"/>
      <c r="E210" s="87"/>
      <c r="F210" s="82"/>
      <c r="G210" s="82"/>
      <c r="H210" s="68"/>
      <c r="I210" s="270"/>
    </row>
    <row r="211" spans="1:9" s="28" customFormat="1" ht="15">
      <c r="A211" s="245"/>
      <c r="B211" s="66"/>
      <c r="C211" s="66"/>
      <c r="D211" s="86"/>
      <c r="E211" s="251"/>
      <c r="F211" s="82"/>
      <c r="G211" s="68"/>
      <c r="H211" s="68"/>
      <c r="I211" s="67"/>
    </row>
    <row r="212" spans="1:9" s="28" customFormat="1" ht="15">
      <c r="A212" s="245"/>
      <c r="B212" s="98"/>
      <c r="C212" s="66"/>
      <c r="D212" s="66"/>
      <c r="E212" s="251"/>
      <c r="F212" s="82"/>
      <c r="G212" s="68"/>
      <c r="H212" s="82"/>
      <c r="I212" s="67"/>
    </row>
    <row r="213" spans="1:9" s="28" customFormat="1" ht="15">
      <c r="A213" s="245"/>
      <c r="B213" s="97"/>
      <c r="C213" s="66"/>
      <c r="D213" s="86"/>
      <c r="E213" s="251"/>
      <c r="F213" s="82"/>
      <c r="G213" s="68"/>
      <c r="H213" s="82"/>
      <c r="I213" s="67"/>
    </row>
    <row r="214" spans="1:9" s="28" customFormat="1" ht="15">
      <c r="A214" s="245"/>
      <c r="B214" s="97"/>
      <c r="C214" s="66"/>
      <c r="D214" s="86"/>
      <c r="E214" s="251"/>
      <c r="F214" s="82"/>
      <c r="G214" s="68"/>
      <c r="H214" s="82"/>
      <c r="I214" s="67"/>
    </row>
    <row r="215" spans="1:9" s="28" customFormat="1" ht="15">
      <c r="A215" s="245"/>
      <c r="B215" s="97"/>
      <c r="C215" s="66"/>
      <c r="D215" s="86"/>
      <c r="E215" s="251"/>
      <c r="F215" s="82"/>
      <c r="G215" s="68"/>
      <c r="H215" s="82"/>
      <c r="I215" s="67"/>
    </row>
    <row r="216" spans="1:9" s="28" customFormat="1" ht="15">
      <c r="A216" s="245"/>
      <c r="B216" s="97"/>
      <c r="C216" s="66"/>
      <c r="D216" s="86"/>
      <c r="E216" s="251"/>
      <c r="F216" s="82"/>
      <c r="G216" s="68"/>
      <c r="H216" s="82"/>
      <c r="I216" s="67"/>
    </row>
    <row r="217" spans="1:9" s="28" customFormat="1" ht="15">
      <c r="A217" s="245"/>
      <c r="B217" s="66"/>
      <c r="C217" s="66"/>
      <c r="D217" s="86"/>
      <c r="E217" s="251"/>
      <c r="F217" s="82"/>
      <c r="G217" s="68"/>
      <c r="H217" s="82"/>
      <c r="I217" s="67"/>
    </row>
    <row r="218" spans="1:9" s="28" customFormat="1" ht="15">
      <c r="A218" s="245"/>
      <c r="B218" s="98"/>
      <c r="C218" s="66"/>
      <c r="D218" s="86"/>
      <c r="E218" s="251"/>
      <c r="F218" s="82"/>
      <c r="G218" s="68"/>
      <c r="H218" s="82"/>
      <c r="I218" s="67"/>
    </row>
    <row r="219" spans="1:9" s="28" customFormat="1" ht="15">
      <c r="A219" s="245"/>
      <c r="B219" s="97"/>
      <c r="C219" s="66"/>
      <c r="D219" s="86"/>
      <c r="E219" s="251"/>
      <c r="F219" s="82"/>
      <c r="G219" s="68"/>
      <c r="H219" s="82"/>
      <c r="I219" s="67"/>
    </row>
    <row r="220" spans="1:9" s="29" customFormat="1" ht="16" customHeight="1">
      <c r="A220" s="407" t="s">
        <v>10</v>
      </c>
      <c r="B220" s="408"/>
      <c r="C220" s="408"/>
      <c r="D220" s="408"/>
      <c r="E220" s="409"/>
      <c r="F220" s="177">
        <f>SUM(F196:F219)</f>
        <v>0</v>
      </c>
      <c r="G220" s="177">
        <f>SUM(G196:G219)</f>
        <v>0</v>
      </c>
      <c r="H220" s="177">
        <f>SUM(H196:H219)</f>
        <v>0</v>
      </c>
      <c r="I220" s="204"/>
    </row>
    <row r="221" spans="1:9">
      <c r="A221" s="410" t="s">
        <v>20</v>
      </c>
      <c r="B221" s="411"/>
      <c r="C221" s="411"/>
      <c r="D221" s="411"/>
      <c r="E221" s="411"/>
      <c r="F221" s="411"/>
      <c r="G221" s="411"/>
      <c r="H221" s="411"/>
      <c r="I221" s="412"/>
    </row>
    <row r="222" spans="1:9" s="8" customFormat="1">
      <c r="A222" s="245"/>
      <c r="B222" s="245"/>
      <c r="C222" s="245"/>
      <c r="D222" s="86"/>
      <c r="E222" s="86"/>
      <c r="F222" s="82"/>
      <c r="G222" s="82"/>
      <c r="H222" s="82"/>
      <c r="I222" s="67"/>
    </row>
    <row r="223" spans="1:9" s="19" customFormat="1">
      <c r="A223" s="66"/>
      <c r="B223" s="66"/>
      <c r="C223" s="69"/>
      <c r="D223" s="64"/>
      <c r="E223" s="64"/>
      <c r="F223" s="82"/>
      <c r="G223" s="82"/>
      <c r="H223" s="82"/>
      <c r="I223" s="67"/>
    </row>
    <row r="224" spans="1:9" s="19" customFormat="1">
      <c r="A224" s="66"/>
      <c r="B224" s="66"/>
      <c r="C224" s="69"/>
      <c r="D224" s="64"/>
      <c r="E224" s="64"/>
      <c r="F224" s="82"/>
      <c r="G224" s="82"/>
      <c r="H224" s="82"/>
      <c r="I224" s="67"/>
    </row>
    <row r="225" spans="1:9" s="19" customFormat="1">
      <c r="A225" s="66"/>
      <c r="B225" s="66"/>
      <c r="C225" s="69"/>
      <c r="D225" s="64"/>
      <c r="E225" s="64"/>
      <c r="F225" s="82"/>
      <c r="G225" s="82"/>
      <c r="H225" s="82"/>
      <c r="I225" s="67"/>
    </row>
    <row r="226" spans="1:9" s="19" customFormat="1">
      <c r="A226" s="66"/>
      <c r="B226" s="66"/>
      <c r="C226" s="69"/>
      <c r="D226" s="64"/>
      <c r="E226" s="87"/>
      <c r="F226" s="88"/>
      <c r="G226" s="88"/>
      <c r="H226" s="82"/>
      <c r="I226" s="67"/>
    </row>
    <row r="227" spans="1:9" s="19" customFormat="1">
      <c r="A227" s="66"/>
      <c r="B227" s="66"/>
      <c r="C227" s="69"/>
      <c r="D227" s="64"/>
      <c r="E227" s="87"/>
      <c r="F227" s="88"/>
      <c r="G227" s="88"/>
      <c r="H227" s="82"/>
      <c r="I227" s="67"/>
    </row>
    <row r="228" spans="1:9" s="27" customFormat="1">
      <c r="A228" s="99"/>
      <c r="B228" s="163"/>
      <c r="C228" s="255"/>
      <c r="D228" s="87"/>
      <c r="E228" s="87"/>
      <c r="F228" s="88"/>
      <c r="G228" s="88"/>
      <c r="H228" s="82"/>
      <c r="I228" s="270"/>
    </row>
    <row r="229" spans="1:9" s="27" customFormat="1">
      <c r="A229" s="99"/>
      <c r="B229" s="163"/>
      <c r="C229" s="255"/>
      <c r="D229" s="87"/>
      <c r="E229" s="87"/>
      <c r="F229" s="88"/>
      <c r="G229" s="88"/>
      <c r="H229" s="82"/>
      <c r="I229" s="270"/>
    </row>
    <row r="230" spans="1:9" s="27" customFormat="1">
      <c r="A230" s="99"/>
      <c r="B230" s="122"/>
      <c r="C230" s="255"/>
      <c r="D230" s="87"/>
      <c r="E230" s="87"/>
      <c r="F230" s="88"/>
      <c r="G230" s="88"/>
      <c r="H230" s="82"/>
      <c r="I230" s="270"/>
    </row>
    <row r="231" spans="1:9" s="19" customFormat="1">
      <c r="A231" s="99"/>
      <c r="B231" s="99"/>
      <c r="C231" s="255"/>
      <c r="D231" s="87"/>
      <c r="E231" s="87"/>
      <c r="F231" s="88"/>
      <c r="G231" s="88"/>
      <c r="H231" s="82"/>
      <c r="I231" s="270"/>
    </row>
    <row r="232" spans="1:9" s="19" customFormat="1">
      <c r="A232" s="99"/>
      <c r="B232" s="99"/>
      <c r="C232" s="255"/>
      <c r="D232" s="87"/>
      <c r="E232" s="87"/>
      <c r="F232" s="88"/>
      <c r="G232" s="88"/>
      <c r="H232" s="82"/>
      <c r="I232" s="270"/>
    </row>
    <row r="233" spans="1:9" s="27" customFormat="1">
      <c r="A233" s="99"/>
      <c r="B233" s="99"/>
      <c r="C233" s="255"/>
      <c r="D233" s="87"/>
      <c r="E233" s="87"/>
      <c r="F233" s="88"/>
      <c r="G233" s="88"/>
      <c r="H233" s="82"/>
      <c r="I233" s="270"/>
    </row>
    <row r="234" spans="1:9" s="19" customFormat="1">
      <c r="A234" s="99"/>
      <c r="B234" s="99"/>
      <c r="C234" s="255"/>
      <c r="D234" s="87"/>
      <c r="E234" s="87"/>
      <c r="F234" s="88"/>
      <c r="G234" s="88"/>
      <c r="H234" s="82"/>
      <c r="I234" s="270"/>
    </row>
    <row r="235" spans="1:9" s="19" customFormat="1">
      <c r="A235" s="99"/>
      <c r="B235" s="99"/>
      <c r="C235" s="255"/>
      <c r="D235" s="87"/>
      <c r="E235" s="87"/>
      <c r="F235" s="88"/>
      <c r="G235" s="88"/>
      <c r="H235" s="82"/>
      <c r="I235" s="270"/>
    </row>
    <row r="236" spans="1:9" s="19" customFormat="1">
      <c r="A236" s="99"/>
      <c r="B236" s="99"/>
      <c r="C236" s="255"/>
      <c r="D236" s="87"/>
      <c r="E236" s="87"/>
      <c r="F236" s="88"/>
      <c r="G236" s="88"/>
      <c r="H236" s="82"/>
      <c r="I236" s="67"/>
    </row>
    <row r="237" spans="1:9" s="29" customFormat="1">
      <c r="A237" s="99"/>
      <c r="B237" s="99"/>
      <c r="C237" s="265"/>
      <c r="D237" s="87"/>
      <c r="E237" s="87"/>
      <c r="F237" s="88"/>
      <c r="G237" s="88"/>
      <c r="H237" s="82"/>
      <c r="I237" s="270"/>
    </row>
    <row r="238" spans="1:9" s="29" customFormat="1">
      <c r="A238" s="99"/>
      <c r="B238" s="99"/>
      <c r="C238" s="255"/>
      <c r="D238" s="87"/>
      <c r="E238" s="87"/>
      <c r="F238" s="88"/>
      <c r="G238" s="88"/>
      <c r="H238" s="82"/>
      <c r="I238" s="270"/>
    </row>
    <row r="239" spans="1:9" s="29" customFormat="1">
      <c r="A239" s="66"/>
      <c r="B239" s="97"/>
      <c r="C239" s="69"/>
      <c r="D239" s="64"/>
      <c r="E239" s="64"/>
      <c r="F239" s="82"/>
      <c r="G239" s="82"/>
      <c r="H239" s="82"/>
      <c r="I239" s="67"/>
    </row>
    <row r="240" spans="1:9" s="29" customFormat="1">
      <c r="A240" s="66"/>
      <c r="B240" s="253"/>
      <c r="C240" s="69"/>
      <c r="D240" s="64"/>
      <c r="E240" s="64"/>
      <c r="F240" s="82"/>
      <c r="G240" s="82"/>
      <c r="H240" s="82"/>
      <c r="I240" s="67"/>
    </row>
    <row r="241" spans="1:9" s="29" customFormat="1">
      <c r="A241" s="66"/>
      <c r="B241" s="97"/>
      <c r="C241" s="69"/>
      <c r="D241" s="64"/>
      <c r="E241" s="64"/>
      <c r="F241" s="82"/>
      <c r="G241" s="82"/>
      <c r="H241" s="82"/>
      <c r="I241" s="67"/>
    </row>
    <row r="242" spans="1:9" s="29" customFormat="1" ht="16" customHeight="1">
      <c r="A242" s="407" t="s">
        <v>10</v>
      </c>
      <c r="B242" s="408"/>
      <c r="C242" s="408"/>
      <c r="D242" s="408"/>
      <c r="E242" s="409"/>
      <c r="F242" s="177">
        <f>SUM(F222:F241)</f>
        <v>0</v>
      </c>
      <c r="G242" s="177">
        <f>SUM(G222:G241)</f>
        <v>0</v>
      </c>
      <c r="H242" s="177">
        <f>SUM(H222:H241)</f>
        <v>0</v>
      </c>
      <c r="I242" s="204"/>
    </row>
    <row r="243" spans="1:9">
      <c r="A243" s="410" t="s">
        <v>21</v>
      </c>
      <c r="B243" s="411"/>
      <c r="C243" s="411"/>
      <c r="D243" s="411"/>
      <c r="E243" s="411"/>
      <c r="F243" s="411"/>
      <c r="G243" s="411"/>
      <c r="H243" s="411"/>
      <c r="I243" s="412"/>
    </row>
    <row r="244" spans="1:9" s="30" customFormat="1">
      <c r="A244" s="66"/>
      <c r="B244" s="66"/>
      <c r="C244" s="69"/>
      <c r="D244" s="64"/>
      <c r="E244" s="87"/>
      <c r="F244" s="88"/>
      <c r="G244" s="88"/>
      <c r="H244" s="82"/>
      <c r="I244" s="270"/>
    </row>
    <row r="245" spans="1:9" s="31" customFormat="1">
      <c r="A245" s="66"/>
      <c r="B245" s="99"/>
      <c r="C245" s="69"/>
      <c r="D245" s="64"/>
      <c r="E245" s="87"/>
      <c r="F245" s="88"/>
      <c r="G245" s="88"/>
      <c r="H245" s="82"/>
      <c r="I245" s="270"/>
    </row>
    <row r="246" spans="1:9" s="31" customFormat="1">
      <c r="A246" s="66"/>
      <c r="B246" s="99"/>
      <c r="C246" s="69"/>
      <c r="D246" s="64"/>
      <c r="E246" s="87"/>
      <c r="F246" s="88"/>
      <c r="G246" s="88"/>
      <c r="H246" s="82"/>
      <c r="I246" s="270"/>
    </row>
    <row r="247" spans="1:9">
      <c r="A247" s="66"/>
      <c r="B247" s="99"/>
      <c r="C247" s="69"/>
      <c r="D247" s="64"/>
      <c r="E247" s="87"/>
      <c r="F247" s="88"/>
      <c r="G247" s="88"/>
      <c r="H247" s="82"/>
      <c r="I247" s="270"/>
    </row>
    <row r="248" spans="1:9">
      <c r="A248" s="99"/>
      <c r="B248" s="99"/>
      <c r="C248" s="265"/>
      <c r="D248" s="87"/>
      <c r="E248" s="87"/>
      <c r="F248" s="88"/>
      <c r="G248" s="88"/>
      <c r="H248" s="82"/>
      <c r="I248" s="270"/>
    </row>
    <row r="249" spans="1:9">
      <c r="A249" s="66"/>
      <c r="B249" s="99"/>
      <c r="C249" s="69"/>
      <c r="D249" s="64"/>
      <c r="E249" s="87"/>
      <c r="F249" s="88"/>
      <c r="G249" s="88"/>
      <c r="H249" s="82"/>
      <c r="I249" s="270"/>
    </row>
    <row r="250" spans="1:9">
      <c r="A250" s="99"/>
      <c r="B250" s="99"/>
      <c r="C250" s="69"/>
      <c r="D250" s="87"/>
      <c r="E250" s="87"/>
      <c r="F250" s="88"/>
      <c r="G250" s="88"/>
      <c r="H250" s="82"/>
      <c r="I250" s="270"/>
    </row>
    <row r="251" spans="1:9">
      <c r="A251" s="99"/>
      <c r="B251" s="99"/>
      <c r="C251" s="255"/>
      <c r="D251" s="87"/>
      <c r="E251" s="87"/>
      <c r="F251" s="88"/>
      <c r="G251" s="88"/>
      <c r="H251" s="82"/>
      <c r="I251" s="270"/>
    </row>
    <row r="252" spans="1:9">
      <c r="A252" s="99"/>
      <c r="B252" s="99"/>
      <c r="C252" s="255"/>
      <c r="D252" s="87"/>
      <c r="E252" s="87"/>
      <c r="F252" s="88"/>
      <c r="G252" s="88"/>
      <c r="H252" s="82"/>
      <c r="I252" s="270"/>
    </row>
    <row r="253" spans="1:9">
      <c r="A253" s="99"/>
      <c r="B253" s="99"/>
      <c r="C253" s="255"/>
      <c r="D253" s="87"/>
      <c r="E253" s="87"/>
      <c r="F253" s="88"/>
      <c r="G253" s="88"/>
      <c r="H253" s="82"/>
      <c r="I253" s="270"/>
    </row>
    <row r="254" spans="1:9">
      <c r="A254" s="99"/>
      <c r="B254" s="99"/>
      <c r="C254" s="255"/>
      <c r="D254" s="87"/>
      <c r="E254" s="87"/>
      <c r="F254" s="88"/>
      <c r="G254" s="88"/>
      <c r="H254" s="82"/>
      <c r="I254" s="270"/>
    </row>
    <row r="255" spans="1:9" s="29" customFormat="1">
      <c r="A255" s="66"/>
      <c r="B255" s="97"/>
      <c r="C255" s="69"/>
      <c r="D255" s="64"/>
      <c r="E255" s="64"/>
      <c r="F255" s="82"/>
      <c r="G255" s="88"/>
      <c r="H255" s="82"/>
      <c r="I255" s="67"/>
    </row>
    <row r="256" spans="1:9" s="29" customFormat="1">
      <c r="A256" s="66"/>
      <c r="B256" s="253"/>
      <c r="C256" s="69"/>
      <c r="D256" s="64"/>
      <c r="E256" s="64"/>
      <c r="F256" s="82"/>
      <c r="G256" s="88"/>
      <c r="H256" s="82"/>
      <c r="I256" s="67"/>
    </row>
    <row r="257" spans="1:9" s="29" customFormat="1">
      <c r="A257" s="66"/>
      <c r="B257" s="97"/>
      <c r="C257" s="69"/>
      <c r="D257" s="64"/>
      <c r="E257" s="64"/>
      <c r="F257" s="82"/>
      <c r="G257" s="88"/>
      <c r="H257" s="82"/>
      <c r="I257" s="67"/>
    </row>
    <row r="258" spans="1:9" s="29" customFormat="1" ht="16" customHeight="1">
      <c r="A258" s="407" t="s">
        <v>10</v>
      </c>
      <c r="B258" s="408"/>
      <c r="C258" s="408"/>
      <c r="D258" s="408"/>
      <c r="E258" s="409"/>
      <c r="F258" s="177">
        <f>SUM(F244:F257)</f>
        <v>0</v>
      </c>
      <c r="G258" s="177">
        <f>SUM(G244:G257)</f>
        <v>0</v>
      </c>
      <c r="H258" s="177">
        <f>SUM(H244:H257)</f>
        <v>0</v>
      </c>
      <c r="I258" s="204"/>
    </row>
  </sheetData>
  <mergeCells count="34">
    <mergeCell ref="A5:I5"/>
    <mergeCell ref="A26:I26"/>
    <mergeCell ref="A48:I48"/>
    <mergeCell ref="A69:I69"/>
    <mergeCell ref="A102:I102"/>
    <mergeCell ref="A25:D25"/>
    <mergeCell ref="A47:E47"/>
    <mergeCell ref="A68:E68"/>
    <mergeCell ref="A101:E101"/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A220:E220"/>
    <mergeCell ref="A242:E242"/>
    <mergeCell ref="A258:E258"/>
    <mergeCell ref="A115:E115"/>
    <mergeCell ref="A130:E130"/>
    <mergeCell ref="A153:E153"/>
    <mergeCell ref="A169:E169"/>
    <mergeCell ref="A194:E194"/>
    <mergeCell ref="A243:I243"/>
    <mergeCell ref="A116:I116"/>
    <mergeCell ref="A131:I131"/>
    <mergeCell ref="A154:I154"/>
    <mergeCell ref="A170:I170"/>
    <mergeCell ref="A195:I195"/>
    <mergeCell ref="A221:I221"/>
  </mergeCells>
  <phoneticPr fontId="19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B3017-D16A-0246-A378-B532C6D8A778}">
  <dimension ref="A1:IU189"/>
  <sheetViews>
    <sheetView zoomScale="125" zoomScaleNormal="125" workbookViewId="0">
      <pane ySplit="4" topLeftCell="A54" activePane="bottomLeft" state="frozen"/>
      <selection pane="bottomLeft" activeCell="H69" sqref="H69"/>
    </sheetView>
  </sheetViews>
  <sheetFormatPr baseColWidth="10" defaultRowHeight="15"/>
  <cols>
    <col min="1" max="1" width="14.33203125" style="33" customWidth="1"/>
    <col min="2" max="2" width="17.6640625" style="33" customWidth="1"/>
    <col min="3" max="3" width="25" style="33" customWidth="1"/>
    <col min="4" max="4" width="15.83203125" style="354" customWidth="1"/>
    <col min="5" max="5" width="11" style="33" customWidth="1"/>
    <col min="6" max="7" width="10.33203125" style="33" customWidth="1"/>
    <col min="8" max="8" width="75.33203125" style="34" customWidth="1"/>
    <col min="9" max="255" width="10.83203125" style="33"/>
    <col min="256" max="256" width="14.33203125" style="33" customWidth="1"/>
    <col min="257" max="257" width="19.5" style="33" customWidth="1"/>
    <col min="258" max="258" width="28.33203125" style="33" customWidth="1"/>
    <col min="259" max="259" width="18.1640625" style="33" customWidth="1"/>
    <col min="260" max="260" width="11" style="33" customWidth="1"/>
    <col min="261" max="261" width="12" style="33" customWidth="1"/>
    <col min="262" max="262" width="13" style="33" customWidth="1"/>
    <col min="263" max="263" width="9.33203125" style="33" customWidth="1"/>
    <col min="264" max="264" width="75.33203125" style="33" customWidth="1"/>
    <col min="265" max="511" width="10.83203125" style="33"/>
    <col min="512" max="512" width="14.33203125" style="33" customWidth="1"/>
    <col min="513" max="513" width="19.5" style="33" customWidth="1"/>
    <col min="514" max="514" width="28.33203125" style="33" customWidth="1"/>
    <col min="515" max="515" width="18.1640625" style="33" customWidth="1"/>
    <col min="516" max="516" width="11" style="33" customWidth="1"/>
    <col min="517" max="517" width="12" style="33" customWidth="1"/>
    <col min="518" max="518" width="13" style="33" customWidth="1"/>
    <col min="519" max="519" width="9.33203125" style="33" customWidth="1"/>
    <col min="520" max="520" width="75.33203125" style="33" customWidth="1"/>
    <col min="521" max="767" width="10.83203125" style="33"/>
    <col min="768" max="768" width="14.33203125" style="33" customWidth="1"/>
    <col min="769" max="769" width="19.5" style="33" customWidth="1"/>
    <col min="770" max="770" width="28.33203125" style="33" customWidth="1"/>
    <col min="771" max="771" width="18.1640625" style="33" customWidth="1"/>
    <col min="772" max="772" width="11" style="33" customWidth="1"/>
    <col min="773" max="773" width="12" style="33" customWidth="1"/>
    <col min="774" max="774" width="13" style="33" customWidth="1"/>
    <col min="775" max="775" width="9.33203125" style="33" customWidth="1"/>
    <col min="776" max="776" width="75.33203125" style="33" customWidth="1"/>
    <col min="777" max="1023" width="10.83203125" style="33"/>
    <col min="1024" max="1024" width="14.33203125" style="33" customWidth="1"/>
    <col min="1025" max="1025" width="19.5" style="33" customWidth="1"/>
    <col min="1026" max="1026" width="28.33203125" style="33" customWidth="1"/>
    <col min="1027" max="1027" width="18.1640625" style="33" customWidth="1"/>
    <col min="1028" max="1028" width="11" style="33" customWidth="1"/>
    <col min="1029" max="1029" width="12" style="33" customWidth="1"/>
    <col min="1030" max="1030" width="13" style="33" customWidth="1"/>
    <col min="1031" max="1031" width="9.33203125" style="33" customWidth="1"/>
    <col min="1032" max="1032" width="75.33203125" style="33" customWidth="1"/>
    <col min="1033" max="1279" width="10.83203125" style="33"/>
    <col min="1280" max="1280" width="14.33203125" style="33" customWidth="1"/>
    <col min="1281" max="1281" width="19.5" style="33" customWidth="1"/>
    <col min="1282" max="1282" width="28.33203125" style="33" customWidth="1"/>
    <col min="1283" max="1283" width="18.1640625" style="33" customWidth="1"/>
    <col min="1284" max="1284" width="11" style="33" customWidth="1"/>
    <col min="1285" max="1285" width="12" style="33" customWidth="1"/>
    <col min="1286" max="1286" width="13" style="33" customWidth="1"/>
    <col min="1287" max="1287" width="9.33203125" style="33" customWidth="1"/>
    <col min="1288" max="1288" width="75.33203125" style="33" customWidth="1"/>
    <col min="1289" max="1535" width="10.83203125" style="33"/>
    <col min="1536" max="1536" width="14.33203125" style="33" customWidth="1"/>
    <col min="1537" max="1537" width="19.5" style="33" customWidth="1"/>
    <col min="1538" max="1538" width="28.33203125" style="33" customWidth="1"/>
    <col min="1539" max="1539" width="18.1640625" style="33" customWidth="1"/>
    <col min="1540" max="1540" width="11" style="33" customWidth="1"/>
    <col min="1541" max="1541" width="12" style="33" customWidth="1"/>
    <col min="1542" max="1542" width="13" style="33" customWidth="1"/>
    <col min="1543" max="1543" width="9.33203125" style="33" customWidth="1"/>
    <col min="1544" max="1544" width="75.33203125" style="33" customWidth="1"/>
    <col min="1545" max="1791" width="10.83203125" style="33"/>
    <col min="1792" max="1792" width="14.33203125" style="33" customWidth="1"/>
    <col min="1793" max="1793" width="19.5" style="33" customWidth="1"/>
    <col min="1794" max="1794" width="28.33203125" style="33" customWidth="1"/>
    <col min="1795" max="1795" width="18.1640625" style="33" customWidth="1"/>
    <col min="1796" max="1796" width="11" style="33" customWidth="1"/>
    <col min="1797" max="1797" width="12" style="33" customWidth="1"/>
    <col min="1798" max="1798" width="13" style="33" customWidth="1"/>
    <col min="1799" max="1799" width="9.33203125" style="33" customWidth="1"/>
    <col min="1800" max="1800" width="75.33203125" style="33" customWidth="1"/>
    <col min="1801" max="2047" width="10.83203125" style="33"/>
    <col min="2048" max="2048" width="14.33203125" style="33" customWidth="1"/>
    <col min="2049" max="2049" width="19.5" style="33" customWidth="1"/>
    <col min="2050" max="2050" width="28.33203125" style="33" customWidth="1"/>
    <col min="2051" max="2051" width="18.1640625" style="33" customWidth="1"/>
    <col min="2052" max="2052" width="11" style="33" customWidth="1"/>
    <col min="2053" max="2053" width="12" style="33" customWidth="1"/>
    <col min="2054" max="2054" width="13" style="33" customWidth="1"/>
    <col min="2055" max="2055" width="9.33203125" style="33" customWidth="1"/>
    <col min="2056" max="2056" width="75.33203125" style="33" customWidth="1"/>
    <col min="2057" max="2303" width="10.83203125" style="33"/>
    <col min="2304" max="2304" width="14.33203125" style="33" customWidth="1"/>
    <col min="2305" max="2305" width="19.5" style="33" customWidth="1"/>
    <col min="2306" max="2306" width="28.33203125" style="33" customWidth="1"/>
    <col min="2307" max="2307" width="18.1640625" style="33" customWidth="1"/>
    <col min="2308" max="2308" width="11" style="33" customWidth="1"/>
    <col min="2309" max="2309" width="12" style="33" customWidth="1"/>
    <col min="2310" max="2310" width="13" style="33" customWidth="1"/>
    <col min="2311" max="2311" width="9.33203125" style="33" customWidth="1"/>
    <col min="2312" max="2312" width="75.33203125" style="33" customWidth="1"/>
    <col min="2313" max="2559" width="10.83203125" style="33"/>
    <col min="2560" max="2560" width="14.33203125" style="33" customWidth="1"/>
    <col min="2561" max="2561" width="19.5" style="33" customWidth="1"/>
    <col min="2562" max="2562" width="28.33203125" style="33" customWidth="1"/>
    <col min="2563" max="2563" width="18.1640625" style="33" customWidth="1"/>
    <col min="2564" max="2564" width="11" style="33" customWidth="1"/>
    <col min="2565" max="2565" width="12" style="33" customWidth="1"/>
    <col min="2566" max="2566" width="13" style="33" customWidth="1"/>
    <col min="2567" max="2567" width="9.33203125" style="33" customWidth="1"/>
    <col min="2568" max="2568" width="75.33203125" style="33" customWidth="1"/>
    <col min="2569" max="2815" width="10.83203125" style="33"/>
    <col min="2816" max="2816" width="14.33203125" style="33" customWidth="1"/>
    <col min="2817" max="2817" width="19.5" style="33" customWidth="1"/>
    <col min="2818" max="2818" width="28.33203125" style="33" customWidth="1"/>
    <col min="2819" max="2819" width="18.1640625" style="33" customWidth="1"/>
    <col min="2820" max="2820" width="11" style="33" customWidth="1"/>
    <col min="2821" max="2821" width="12" style="33" customWidth="1"/>
    <col min="2822" max="2822" width="13" style="33" customWidth="1"/>
    <col min="2823" max="2823" width="9.33203125" style="33" customWidth="1"/>
    <col min="2824" max="2824" width="75.33203125" style="33" customWidth="1"/>
    <col min="2825" max="3071" width="10.83203125" style="33"/>
    <col min="3072" max="3072" width="14.33203125" style="33" customWidth="1"/>
    <col min="3073" max="3073" width="19.5" style="33" customWidth="1"/>
    <col min="3074" max="3074" width="28.33203125" style="33" customWidth="1"/>
    <col min="3075" max="3075" width="18.1640625" style="33" customWidth="1"/>
    <col min="3076" max="3076" width="11" style="33" customWidth="1"/>
    <col min="3077" max="3077" width="12" style="33" customWidth="1"/>
    <col min="3078" max="3078" width="13" style="33" customWidth="1"/>
    <col min="3079" max="3079" width="9.33203125" style="33" customWidth="1"/>
    <col min="3080" max="3080" width="75.33203125" style="33" customWidth="1"/>
    <col min="3081" max="3327" width="10.83203125" style="33"/>
    <col min="3328" max="3328" width="14.33203125" style="33" customWidth="1"/>
    <col min="3329" max="3329" width="19.5" style="33" customWidth="1"/>
    <col min="3330" max="3330" width="28.33203125" style="33" customWidth="1"/>
    <col min="3331" max="3331" width="18.1640625" style="33" customWidth="1"/>
    <col min="3332" max="3332" width="11" style="33" customWidth="1"/>
    <col min="3333" max="3333" width="12" style="33" customWidth="1"/>
    <col min="3334" max="3334" width="13" style="33" customWidth="1"/>
    <col min="3335" max="3335" width="9.33203125" style="33" customWidth="1"/>
    <col min="3336" max="3336" width="75.33203125" style="33" customWidth="1"/>
    <col min="3337" max="3583" width="10.83203125" style="33"/>
    <col min="3584" max="3584" width="14.33203125" style="33" customWidth="1"/>
    <col min="3585" max="3585" width="19.5" style="33" customWidth="1"/>
    <col min="3586" max="3586" width="28.33203125" style="33" customWidth="1"/>
    <col min="3587" max="3587" width="18.1640625" style="33" customWidth="1"/>
    <col min="3588" max="3588" width="11" style="33" customWidth="1"/>
    <col min="3589" max="3589" width="12" style="33" customWidth="1"/>
    <col min="3590" max="3590" width="13" style="33" customWidth="1"/>
    <col min="3591" max="3591" width="9.33203125" style="33" customWidth="1"/>
    <col min="3592" max="3592" width="75.33203125" style="33" customWidth="1"/>
    <col min="3593" max="3839" width="10.83203125" style="33"/>
    <col min="3840" max="3840" width="14.33203125" style="33" customWidth="1"/>
    <col min="3841" max="3841" width="19.5" style="33" customWidth="1"/>
    <col min="3842" max="3842" width="28.33203125" style="33" customWidth="1"/>
    <col min="3843" max="3843" width="18.1640625" style="33" customWidth="1"/>
    <col min="3844" max="3844" width="11" style="33" customWidth="1"/>
    <col min="3845" max="3845" width="12" style="33" customWidth="1"/>
    <col min="3846" max="3846" width="13" style="33" customWidth="1"/>
    <col min="3847" max="3847" width="9.33203125" style="33" customWidth="1"/>
    <col min="3848" max="3848" width="75.33203125" style="33" customWidth="1"/>
    <col min="3849" max="4095" width="10.83203125" style="33"/>
    <col min="4096" max="4096" width="14.33203125" style="33" customWidth="1"/>
    <col min="4097" max="4097" width="19.5" style="33" customWidth="1"/>
    <col min="4098" max="4098" width="28.33203125" style="33" customWidth="1"/>
    <col min="4099" max="4099" width="18.1640625" style="33" customWidth="1"/>
    <col min="4100" max="4100" width="11" style="33" customWidth="1"/>
    <col min="4101" max="4101" width="12" style="33" customWidth="1"/>
    <col min="4102" max="4102" width="13" style="33" customWidth="1"/>
    <col min="4103" max="4103" width="9.33203125" style="33" customWidth="1"/>
    <col min="4104" max="4104" width="75.33203125" style="33" customWidth="1"/>
    <col min="4105" max="4351" width="10.83203125" style="33"/>
    <col min="4352" max="4352" width="14.33203125" style="33" customWidth="1"/>
    <col min="4353" max="4353" width="19.5" style="33" customWidth="1"/>
    <col min="4354" max="4354" width="28.33203125" style="33" customWidth="1"/>
    <col min="4355" max="4355" width="18.1640625" style="33" customWidth="1"/>
    <col min="4356" max="4356" width="11" style="33" customWidth="1"/>
    <col min="4357" max="4357" width="12" style="33" customWidth="1"/>
    <col min="4358" max="4358" width="13" style="33" customWidth="1"/>
    <col min="4359" max="4359" width="9.33203125" style="33" customWidth="1"/>
    <col min="4360" max="4360" width="75.33203125" style="33" customWidth="1"/>
    <col min="4361" max="4607" width="10.83203125" style="33"/>
    <col min="4608" max="4608" width="14.33203125" style="33" customWidth="1"/>
    <col min="4609" max="4609" width="19.5" style="33" customWidth="1"/>
    <col min="4610" max="4610" width="28.33203125" style="33" customWidth="1"/>
    <col min="4611" max="4611" width="18.1640625" style="33" customWidth="1"/>
    <col min="4612" max="4612" width="11" style="33" customWidth="1"/>
    <col min="4613" max="4613" width="12" style="33" customWidth="1"/>
    <col min="4614" max="4614" width="13" style="33" customWidth="1"/>
    <col min="4615" max="4615" width="9.33203125" style="33" customWidth="1"/>
    <col min="4616" max="4616" width="75.33203125" style="33" customWidth="1"/>
    <col min="4617" max="4863" width="10.83203125" style="33"/>
    <col min="4864" max="4864" width="14.33203125" style="33" customWidth="1"/>
    <col min="4865" max="4865" width="19.5" style="33" customWidth="1"/>
    <col min="4866" max="4866" width="28.33203125" style="33" customWidth="1"/>
    <col min="4867" max="4867" width="18.1640625" style="33" customWidth="1"/>
    <col min="4868" max="4868" width="11" style="33" customWidth="1"/>
    <col min="4869" max="4869" width="12" style="33" customWidth="1"/>
    <col min="4870" max="4870" width="13" style="33" customWidth="1"/>
    <col min="4871" max="4871" width="9.33203125" style="33" customWidth="1"/>
    <col min="4872" max="4872" width="75.33203125" style="33" customWidth="1"/>
    <col min="4873" max="5119" width="10.83203125" style="33"/>
    <col min="5120" max="5120" width="14.33203125" style="33" customWidth="1"/>
    <col min="5121" max="5121" width="19.5" style="33" customWidth="1"/>
    <col min="5122" max="5122" width="28.33203125" style="33" customWidth="1"/>
    <col min="5123" max="5123" width="18.1640625" style="33" customWidth="1"/>
    <col min="5124" max="5124" width="11" style="33" customWidth="1"/>
    <col min="5125" max="5125" width="12" style="33" customWidth="1"/>
    <col min="5126" max="5126" width="13" style="33" customWidth="1"/>
    <col min="5127" max="5127" width="9.33203125" style="33" customWidth="1"/>
    <col min="5128" max="5128" width="75.33203125" style="33" customWidth="1"/>
    <col min="5129" max="5375" width="10.83203125" style="33"/>
    <col min="5376" max="5376" width="14.33203125" style="33" customWidth="1"/>
    <col min="5377" max="5377" width="19.5" style="33" customWidth="1"/>
    <col min="5378" max="5378" width="28.33203125" style="33" customWidth="1"/>
    <col min="5379" max="5379" width="18.1640625" style="33" customWidth="1"/>
    <col min="5380" max="5380" width="11" style="33" customWidth="1"/>
    <col min="5381" max="5381" width="12" style="33" customWidth="1"/>
    <col min="5382" max="5382" width="13" style="33" customWidth="1"/>
    <col min="5383" max="5383" width="9.33203125" style="33" customWidth="1"/>
    <col min="5384" max="5384" width="75.33203125" style="33" customWidth="1"/>
    <col min="5385" max="5631" width="10.83203125" style="33"/>
    <col min="5632" max="5632" width="14.33203125" style="33" customWidth="1"/>
    <col min="5633" max="5633" width="19.5" style="33" customWidth="1"/>
    <col min="5634" max="5634" width="28.33203125" style="33" customWidth="1"/>
    <col min="5635" max="5635" width="18.1640625" style="33" customWidth="1"/>
    <col min="5636" max="5636" width="11" style="33" customWidth="1"/>
    <col min="5637" max="5637" width="12" style="33" customWidth="1"/>
    <col min="5638" max="5638" width="13" style="33" customWidth="1"/>
    <col min="5639" max="5639" width="9.33203125" style="33" customWidth="1"/>
    <col min="5640" max="5640" width="75.33203125" style="33" customWidth="1"/>
    <col min="5641" max="5887" width="10.83203125" style="33"/>
    <col min="5888" max="5888" width="14.33203125" style="33" customWidth="1"/>
    <col min="5889" max="5889" width="19.5" style="33" customWidth="1"/>
    <col min="5890" max="5890" width="28.33203125" style="33" customWidth="1"/>
    <col min="5891" max="5891" width="18.1640625" style="33" customWidth="1"/>
    <col min="5892" max="5892" width="11" style="33" customWidth="1"/>
    <col min="5893" max="5893" width="12" style="33" customWidth="1"/>
    <col min="5894" max="5894" width="13" style="33" customWidth="1"/>
    <col min="5895" max="5895" width="9.33203125" style="33" customWidth="1"/>
    <col min="5896" max="5896" width="75.33203125" style="33" customWidth="1"/>
    <col min="5897" max="6143" width="10.83203125" style="33"/>
    <col min="6144" max="6144" width="14.33203125" style="33" customWidth="1"/>
    <col min="6145" max="6145" width="19.5" style="33" customWidth="1"/>
    <col min="6146" max="6146" width="28.33203125" style="33" customWidth="1"/>
    <col min="6147" max="6147" width="18.1640625" style="33" customWidth="1"/>
    <col min="6148" max="6148" width="11" style="33" customWidth="1"/>
    <col min="6149" max="6149" width="12" style="33" customWidth="1"/>
    <col min="6150" max="6150" width="13" style="33" customWidth="1"/>
    <col min="6151" max="6151" width="9.33203125" style="33" customWidth="1"/>
    <col min="6152" max="6152" width="75.33203125" style="33" customWidth="1"/>
    <col min="6153" max="6399" width="10.83203125" style="33"/>
    <col min="6400" max="6400" width="14.33203125" style="33" customWidth="1"/>
    <col min="6401" max="6401" width="19.5" style="33" customWidth="1"/>
    <col min="6402" max="6402" width="28.33203125" style="33" customWidth="1"/>
    <col min="6403" max="6403" width="18.1640625" style="33" customWidth="1"/>
    <col min="6404" max="6404" width="11" style="33" customWidth="1"/>
    <col min="6405" max="6405" width="12" style="33" customWidth="1"/>
    <col min="6406" max="6406" width="13" style="33" customWidth="1"/>
    <col min="6407" max="6407" width="9.33203125" style="33" customWidth="1"/>
    <col min="6408" max="6408" width="75.33203125" style="33" customWidth="1"/>
    <col min="6409" max="6655" width="10.83203125" style="33"/>
    <col min="6656" max="6656" width="14.33203125" style="33" customWidth="1"/>
    <col min="6657" max="6657" width="19.5" style="33" customWidth="1"/>
    <col min="6658" max="6658" width="28.33203125" style="33" customWidth="1"/>
    <col min="6659" max="6659" width="18.1640625" style="33" customWidth="1"/>
    <col min="6660" max="6660" width="11" style="33" customWidth="1"/>
    <col min="6661" max="6661" width="12" style="33" customWidth="1"/>
    <col min="6662" max="6662" width="13" style="33" customWidth="1"/>
    <col min="6663" max="6663" width="9.33203125" style="33" customWidth="1"/>
    <col min="6664" max="6664" width="75.33203125" style="33" customWidth="1"/>
    <col min="6665" max="6911" width="10.83203125" style="33"/>
    <col min="6912" max="6912" width="14.33203125" style="33" customWidth="1"/>
    <col min="6913" max="6913" width="19.5" style="33" customWidth="1"/>
    <col min="6914" max="6914" width="28.33203125" style="33" customWidth="1"/>
    <col min="6915" max="6915" width="18.1640625" style="33" customWidth="1"/>
    <col min="6916" max="6916" width="11" style="33" customWidth="1"/>
    <col min="6917" max="6917" width="12" style="33" customWidth="1"/>
    <col min="6918" max="6918" width="13" style="33" customWidth="1"/>
    <col min="6919" max="6919" width="9.33203125" style="33" customWidth="1"/>
    <col min="6920" max="6920" width="75.33203125" style="33" customWidth="1"/>
    <col min="6921" max="7167" width="10.83203125" style="33"/>
    <col min="7168" max="7168" width="14.33203125" style="33" customWidth="1"/>
    <col min="7169" max="7169" width="19.5" style="33" customWidth="1"/>
    <col min="7170" max="7170" width="28.33203125" style="33" customWidth="1"/>
    <col min="7171" max="7171" width="18.1640625" style="33" customWidth="1"/>
    <col min="7172" max="7172" width="11" style="33" customWidth="1"/>
    <col min="7173" max="7173" width="12" style="33" customWidth="1"/>
    <col min="7174" max="7174" width="13" style="33" customWidth="1"/>
    <col min="7175" max="7175" width="9.33203125" style="33" customWidth="1"/>
    <col min="7176" max="7176" width="75.33203125" style="33" customWidth="1"/>
    <col min="7177" max="7423" width="10.83203125" style="33"/>
    <col min="7424" max="7424" width="14.33203125" style="33" customWidth="1"/>
    <col min="7425" max="7425" width="19.5" style="33" customWidth="1"/>
    <col min="7426" max="7426" width="28.33203125" style="33" customWidth="1"/>
    <col min="7427" max="7427" width="18.1640625" style="33" customWidth="1"/>
    <col min="7428" max="7428" width="11" style="33" customWidth="1"/>
    <col min="7429" max="7429" width="12" style="33" customWidth="1"/>
    <col min="7430" max="7430" width="13" style="33" customWidth="1"/>
    <col min="7431" max="7431" width="9.33203125" style="33" customWidth="1"/>
    <col min="7432" max="7432" width="75.33203125" style="33" customWidth="1"/>
    <col min="7433" max="7679" width="10.83203125" style="33"/>
    <col min="7680" max="7680" width="14.33203125" style="33" customWidth="1"/>
    <col min="7681" max="7681" width="19.5" style="33" customWidth="1"/>
    <col min="7682" max="7682" width="28.33203125" style="33" customWidth="1"/>
    <col min="7683" max="7683" width="18.1640625" style="33" customWidth="1"/>
    <col min="7684" max="7684" width="11" style="33" customWidth="1"/>
    <col min="7685" max="7685" width="12" style="33" customWidth="1"/>
    <col min="7686" max="7686" width="13" style="33" customWidth="1"/>
    <col min="7687" max="7687" width="9.33203125" style="33" customWidth="1"/>
    <col min="7688" max="7688" width="75.33203125" style="33" customWidth="1"/>
    <col min="7689" max="7935" width="10.83203125" style="33"/>
    <col min="7936" max="7936" width="14.33203125" style="33" customWidth="1"/>
    <col min="7937" max="7937" width="19.5" style="33" customWidth="1"/>
    <col min="7938" max="7938" width="28.33203125" style="33" customWidth="1"/>
    <col min="7939" max="7939" width="18.1640625" style="33" customWidth="1"/>
    <col min="7940" max="7940" width="11" style="33" customWidth="1"/>
    <col min="7941" max="7941" width="12" style="33" customWidth="1"/>
    <col min="7942" max="7942" width="13" style="33" customWidth="1"/>
    <col min="7943" max="7943" width="9.33203125" style="33" customWidth="1"/>
    <col min="7944" max="7944" width="75.33203125" style="33" customWidth="1"/>
    <col min="7945" max="8191" width="10.83203125" style="33"/>
    <col min="8192" max="8192" width="14.33203125" style="33" customWidth="1"/>
    <col min="8193" max="8193" width="19.5" style="33" customWidth="1"/>
    <col min="8194" max="8194" width="28.33203125" style="33" customWidth="1"/>
    <col min="8195" max="8195" width="18.1640625" style="33" customWidth="1"/>
    <col min="8196" max="8196" width="11" style="33" customWidth="1"/>
    <col min="8197" max="8197" width="12" style="33" customWidth="1"/>
    <col min="8198" max="8198" width="13" style="33" customWidth="1"/>
    <col min="8199" max="8199" width="9.33203125" style="33" customWidth="1"/>
    <col min="8200" max="8200" width="75.33203125" style="33" customWidth="1"/>
    <col min="8201" max="8447" width="10.83203125" style="33"/>
    <col min="8448" max="8448" width="14.33203125" style="33" customWidth="1"/>
    <col min="8449" max="8449" width="19.5" style="33" customWidth="1"/>
    <col min="8450" max="8450" width="28.33203125" style="33" customWidth="1"/>
    <col min="8451" max="8451" width="18.1640625" style="33" customWidth="1"/>
    <col min="8452" max="8452" width="11" style="33" customWidth="1"/>
    <col min="8453" max="8453" width="12" style="33" customWidth="1"/>
    <col min="8454" max="8454" width="13" style="33" customWidth="1"/>
    <col min="8455" max="8455" width="9.33203125" style="33" customWidth="1"/>
    <col min="8456" max="8456" width="75.33203125" style="33" customWidth="1"/>
    <col min="8457" max="8703" width="10.83203125" style="33"/>
    <col min="8704" max="8704" width="14.33203125" style="33" customWidth="1"/>
    <col min="8705" max="8705" width="19.5" style="33" customWidth="1"/>
    <col min="8706" max="8706" width="28.33203125" style="33" customWidth="1"/>
    <col min="8707" max="8707" width="18.1640625" style="33" customWidth="1"/>
    <col min="8708" max="8708" width="11" style="33" customWidth="1"/>
    <col min="8709" max="8709" width="12" style="33" customWidth="1"/>
    <col min="8710" max="8710" width="13" style="33" customWidth="1"/>
    <col min="8711" max="8711" width="9.33203125" style="33" customWidth="1"/>
    <col min="8712" max="8712" width="75.33203125" style="33" customWidth="1"/>
    <col min="8713" max="8959" width="10.83203125" style="33"/>
    <col min="8960" max="8960" width="14.33203125" style="33" customWidth="1"/>
    <col min="8961" max="8961" width="19.5" style="33" customWidth="1"/>
    <col min="8962" max="8962" width="28.33203125" style="33" customWidth="1"/>
    <col min="8963" max="8963" width="18.1640625" style="33" customWidth="1"/>
    <col min="8964" max="8964" width="11" style="33" customWidth="1"/>
    <col min="8965" max="8965" width="12" style="33" customWidth="1"/>
    <col min="8966" max="8966" width="13" style="33" customWidth="1"/>
    <col min="8967" max="8967" width="9.33203125" style="33" customWidth="1"/>
    <col min="8968" max="8968" width="75.33203125" style="33" customWidth="1"/>
    <col min="8969" max="9215" width="10.83203125" style="33"/>
    <col min="9216" max="9216" width="14.33203125" style="33" customWidth="1"/>
    <col min="9217" max="9217" width="19.5" style="33" customWidth="1"/>
    <col min="9218" max="9218" width="28.33203125" style="33" customWidth="1"/>
    <col min="9219" max="9219" width="18.1640625" style="33" customWidth="1"/>
    <col min="9220" max="9220" width="11" style="33" customWidth="1"/>
    <col min="9221" max="9221" width="12" style="33" customWidth="1"/>
    <col min="9222" max="9222" width="13" style="33" customWidth="1"/>
    <col min="9223" max="9223" width="9.33203125" style="33" customWidth="1"/>
    <col min="9224" max="9224" width="75.33203125" style="33" customWidth="1"/>
    <col min="9225" max="9471" width="10.83203125" style="33"/>
    <col min="9472" max="9472" width="14.33203125" style="33" customWidth="1"/>
    <col min="9473" max="9473" width="19.5" style="33" customWidth="1"/>
    <col min="9474" max="9474" width="28.33203125" style="33" customWidth="1"/>
    <col min="9475" max="9475" width="18.1640625" style="33" customWidth="1"/>
    <col min="9476" max="9476" width="11" style="33" customWidth="1"/>
    <col min="9477" max="9477" width="12" style="33" customWidth="1"/>
    <col min="9478" max="9478" width="13" style="33" customWidth="1"/>
    <col min="9479" max="9479" width="9.33203125" style="33" customWidth="1"/>
    <col min="9480" max="9480" width="75.33203125" style="33" customWidth="1"/>
    <col min="9481" max="9727" width="10.83203125" style="33"/>
    <col min="9728" max="9728" width="14.33203125" style="33" customWidth="1"/>
    <col min="9729" max="9729" width="19.5" style="33" customWidth="1"/>
    <col min="9730" max="9730" width="28.33203125" style="33" customWidth="1"/>
    <col min="9731" max="9731" width="18.1640625" style="33" customWidth="1"/>
    <col min="9732" max="9732" width="11" style="33" customWidth="1"/>
    <col min="9733" max="9733" width="12" style="33" customWidth="1"/>
    <col min="9734" max="9734" width="13" style="33" customWidth="1"/>
    <col min="9735" max="9735" width="9.33203125" style="33" customWidth="1"/>
    <col min="9736" max="9736" width="75.33203125" style="33" customWidth="1"/>
    <col min="9737" max="9983" width="10.83203125" style="33"/>
    <col min="9984" max="9984" width="14.33203125" style="33" customWidth="1"/>
    <col min="9985" max="9985" width="19.5" style="33" customWidth="1"/>
    <col min="9986" max="9986" width="28.33203125" style="33" customWidth="1"/>
    <col min="9987" max="9987" width="18.1640625" style="33" customWidth="1"/>
    <col min="9988" max="9988" width="11" style="33" customWidth="1"/>
    <col min="9989" max="9989" width="12" style="33" customWidth="1"/>
    <col min="9990" max="9990" width="13" style="33" customWidth="1"/>
    <col min="9991" max="9991" width="9.33203125" style="33" customWidth="1"/>
    <col min="9992" max="9992" width="75.33203125" style="33" customWidth="1"/>
    <col min="9993" max="10239" width="10.83203125" style="33"/>
    <col min="10240" max="10240" width="14.33203125" style="33" customWidth="1"/>
    <col min="10241" max="10241" width="19.5" style="33" customWidth="1"/>
    <col min="10242" max="10242" width="28.33203125" style="33" customWidth="1"/>
    <col min="10243" max="10243" width="18.1640625" style="33" customWidth="1"/>
    <col min="10244" max="10244" width="11" style="33" customWidth="1"/>
    <col min="10245" max="10245" width="12" style="33" customWidth="1"/>
    <col min="10246" max="10246" width="13" style="33" customWidth="1"/>
    <col min="10247" max="10247" width="9.33203125" style="33" customWidth="1"/>
    <col min="10248" max="10248" width="75.33203125" style="33" customWidth="1"/>
    <col min="10249" max="10495" width="10.83203125" style="33"/>
    <col min="10496" max="10496" width="14.33203125" style="33" customWidth="1"/>
    <col min="10497" max="10497" width="19.5" style="33" customWidth="1"/>
    <col min="10498" max="10498" width="28.33203125" style="33" customWidth="1"/>
    <col min="10499" max="10499" width="18.1640625" style="33" customWidth="1"/>
    <col min="10500" max="10500" width="11" style="33" customWidth="1"/>
    <col min="10501" max="10501" width="12" style="33" customWidth="1"/>
    <col min="10502" max="10502" width="13" style="33" customWidth="1"/>
    <col min="10503" max="10503" width="9.33203125" style="33" customWidth="1"/>
    <col min="10504" max="10504" width="75.33203125" style="33" customWidth="1"/>
    <col min="10505" max="10751" width="10.83203125" style="33"/>
    <col min="10752" max="10752" width="14.33203125" style="33" customWidth="1"/>
    <col min="10753" max="10753" width="19.5" style="33" customWidth="1"/>
    <col min="10754" max="10754" width="28.33203125" style="33" customWidth="1"/>
    <col min="10755" max="10755" width="18.1640625" style="33" customWidth="1"/>
    <col min="10756" max="10756" width="11" style="33" customWidth="1"/>
    <col min="10757" max="10757" width="12" style="33" customWidth="1"/>
    <col min="10758" max="10758" width="13" style="33" customWidth="1"/>
    <col min="10759" max="10759" width="9.33203125" style="33" customWidth="1"/>
    <col min="10760" max="10760" width="75.33203125" style="33" customWidth="1"/>
    <col min="10761" max="11007" width="10.83203125" style="33"/>
    <col min="11008" max="11008" width="14.33203125" style="33" customWidth="1"/>
    <col min="11009" max="11009" width="19.5" style="33" customWidth="1"/>
    <col min="11010" max="11010" width="28.33203125" style="33" customWidth="1"/>
    <col min="11011" max="11011" width="18.1640625" style="33" customWidth="1"/>
    <col min="11012" max="11012" width="11" style="33" customWidth="1"/>
    <col min="11013" max="11013" width="12" style="33" customWidth="1"/>
    <col min="11014" max="11014" width="13" style="33" customWidth="1"/>
    <col min="11015" max="11015" width="9.33203125" style="33" customWidth="1"/>
    <col min="11016" max="11016" width="75.33203125" style="33" customWidth="1"/>
    <col min="11017" max="11263" width="10.83203125" style="33"/>
    <col min="11264" max="11264" width="14.33203125" style="33" customWidth="1"/>
    <col min="11265" max="11265" width="19.5" style="33" customWidth="1"/>
    <col min="11266" max="11266" width="28.33203125" style="33" customWidth="1"/>
    <col min="11267" max="11267" width="18.1640625" style="33" customWidth="1"/>
    <col min="11268" max="11268" width="11" style="33" customWidth="1"/>
    <col min="11269" max="11269" width="12" style="33" customWidth="1"/>
    <col min="11270" max="11270" width="13" style="33" customWidth="1"/>
    <col min="11271" max="11271" width="9.33203125" style="33" customWidth="1"/>
    <col min="11272" max="11272" width="75.33203125" style="33" customWidth="1"/>
    <col min="11273" max="11519" width="10.83203125" style="33"/>
    <col min="11520" max="11520" width="14.33203125" style="33" customWidth="1"/>
    <col min="11521" max="11521" width="19.5" style="33" customWidth="1"/>
    <col min="11522" max="11522" width="28.33203125" style="33" customWidth="1"/>
    <col min="11523" max="11523" width="18.1640625" style="33" customWidth="1"/>
    <col min="11524" max="11524" width="11" style="33" customWidth="1"/>
    <col min="11525" max="11525" width="12" style="33" customWidth="1"/>
    <col min="11526" max="11526" width="13" style="33" customWidth="1"/>
    <col min="11527" max="11527" width="9.33203125" style="33" customWidth="1"/>
    <col min="11528" max="11528" width="75.33203125" style="33" customWidth="1"/>
    <col min="11529" max="11775" width="10.83203125" style="33"/>
    <col min="11776" max="11776" width="14.33203125" style="33" customWidth="1"/>
    <col min="11777" max="11777" width="19.5" style="33" customWidth="1"/>
    <col min="11778" max="11778" width="28.33203125" style="33" customWidth="1"/>
    <col min="11779" max="11779" width="18.1640625" style="33" customWidth="1"/>
    <col min="11780" max="11780" width="11" style="33" customWidth="1"/>
    <col min="11781" max="11781" width="12" style="33" customWidth="1"/>
    <col min="11782" max="11782" width="13" style="33" customWidth="1"/>
    <col min="11783" max="11783" width="9.33203125" style="33" customWidth="1"/>
    <col min="11784" max="11784" width="75.33203125" style="33" customWidth="1"/>
    <col min="11785" max="12031" width="10.83203125" style="33"/>
    <col min="12032" max="12032" width="14.33203125" style="33" customWidth="1"/>
    <col min="12033" max="12033" width="19.5" style="33" customWidth="1"/>
    <col min="12034" max="12034" width="28.33203125" style="33" customWidth="1"/>
    <col min="12035" max="12035" width="18.1640625" style="33" customWidth="1"/>
    <col min="12036" max="12036" width="11" style="33" customWidth="1"/>
    <col min="12037" max="12037" width="12" style="33" customWidth="1"/>
    <col min="12038" max="12038" width="13" style="33" customWidth="1"/>
    <col min="12039" max="12039" width="9.33203125" style="33" customWidth="1"/>
    <col min="12040" max="12040" width="75.33203125" style="33" customWidth="1"/>
    <col min="12041" max="12287" width="10.83203125" style="33"/>
    <col min="12288" max="12288" width="14.33203125" style="33" customWidth="1"/>
    <col min="12289" max="12289" width="19.5" style="33" customWidth="1"/>
    <col min="12290" max="12290" width="28.33203125" style="33" customWidth="1"/>
    <col min="12291" max="12291" width="18.1640625" style="33" customWidth="1"/>
    <col min="12292" max="12292" width="11" style="33" customWidth="1"/>
    <col min="12293" max="12293" width="12" style="33" customWidth="1"/>
    <col min="12294" max="12294" width="13" style="33" customWidth="1"/>
    <col min="12295" max="12295" width="9.33203125" style="33" customWidth="1"/>
    <col min="12296" max="12296" width="75.33203125" style="33" customWidth="1"/>
    <col min="12297" max="12543" width="10.83203125" style="33"/>
    <col min="12544" max="12544" width="14.33203125" style="33" customWidth="1"/>
    <col min="12545" max="12545" width="19.5" style="33" customWidth="1"/>
    <col min="12546" max="12546" width="28.33203125" style="33" customWidth="1"/>
    <col min="12547" max="12547" width="18.1640625" style="33" customWidth="1"/>
    <col min="12548" max="12548" width="11" style="33" customWidth="1"/>
    <col min="12549" max="12549" width="12" style="33" customWidth="1"/>
    <col min="12550" max="12550" width="13" style="33" customWidth="1"/>
    <col min="12551" max="12551" width="9.33203125" style="33" customWidth="1"/>
    <col min="12552" max="12552" width="75.33203125" style="33" customWidth="1"/>
    <col min="12553" max="12799" width="10.83203125" style="33"/>
    <col min="12800" max="12800" width="14.33203125" style="33" customWidth="1"/>
    <col min="12801" max="12801" width="19.5" style="33" customWidth="1"/>
    <col min="12802" max="12802" width="28.33203125" style="33" customWidth="1"/>
    <col min="12803" max="12803" width="18.1640625" style="33" customWidth="1"/>
    <col min="12804" max="12804" width="11" style="33" customWidth="1"/>
    <col min="12805" max="12805" width="12" style="33" customWidth="1"/>
    <col min="12806" max="12806" width="13" style="33" customWidth="1"/>
    <col min="12807" max="12807" width="9.33203125" style="33" customWidth="1"/>
    <col min="12808" max="12808" width="75.33203125" style="33" customWidth="1"/>
    <col min="12809" max="13055" width="10.83203125" style="33"/>
    <col min="13056" max="13056" width="14.33203125" style="33" customWidth="1"/>
    <col min="13057" max="13057" width="19.5" style="33" customWidth="1"/>
    <col min="13058" max="13058" width="28.33203125" style="33" customWidth="1"/>
    <col min="13059" max="13059" width="18.1640625" style="33" customWidth="1"/>
    <col min="13060" max="13060" width="11" style="33" customWidth="1"/>
    <col min="13061" max="13061" width="12" style="33" customWidth="1"/>
    <col min="13062" max="13062" width="13" style="33" customWidth="1"/>
    <col min="13063" max="13063" width="9.33203125" style="33" customWidth="1"/>
    <col min="13064" max="13064" width="75.33203125" style="33" customWidth="1"/>
    <col min="13065" max="13311" width="10.83203125" style="33"/>
    <col min="13312" max="13312" width="14.33203125" style="33" customWidth="1"/>
    <col min="13313" max="13313" width="19.5" style="33" customWidth="1"/>
    <col min="13314" max="13314" width="28.33203125" style="33" customWidth="1"/>
    <col min="13315" max="13315" width="18.1640625" style="33" customWidth="1"/>
    <col min="13316" max="13316" width="11" style="33" customWidth="1"/>
    <col min="13317" max="13317" width="12" style="33" customWidth="1"/>
    <col min="13318" max="13318" width="13" style="33" customWidth="1"/>
    <col min="13319" max="13319" width="9.33203125" style="33" customWidth="1"/>
    <col min="13320" max="13320" width="75.33203125" style="33" customWidth="1"/>
    <col min="13321" max="13567" width="10.83203125" style="33"/>
    <col min="13568" max="13568" width="14.33203125" style="33" customWidth="1"/>
    <col min="13569" max="13569" width="19.5" style="33" customWidth="1"/>
    <col min="13570" max="13570" width="28.33203125" style="33" customWidth="1"/>
    <col min="13571" max="13571" width="18.1640625" style="33" customWidth="1"/>
    <col min="13572" max="13572" width="11" style="33" customWidth="1"/>
    <col min="13573" max="13573" width="12" style="33" customWidth="1"/>
    <col min="13574" max="13574" width="13" style="33" customWidth="1"/>
    <col min="13575" max="13575" width="9.33203125" style="33" customWidth="1"/>
    <col min="13576" max="13576" width="75.33203125" style="33" customWidth="1"/>
    <col min="13577" max="13823" width="10.83203125" style="33"/>
    <col min="13824" max="13824" width="14.33203125" style="33" customWidth="1"/>
    <col min="13825" max="13825" width="19.5" style="33" customWidth="1"/>
    <col min="13826" max="13826" width="28.33203125" style="33" customWidth="1"/>
    <col min="13827" max="13827" width="18.1640625" style="33" customWidth="1"/>
    <col min="13828" max="13828" width="11" style="33" customWidth="1"/>
    <col min="13829" max="13829" width="12" style="33" customWidth="1"/>
    <col min="13830" max="13830" width="13" style="33" customWidth="1"/>
    <col min="13831" max="13831" width="9.33203125" style="33" customWidth="1"/>
    <col min="13832" max="13832" width="75.33203125" style="33" customWidth="1"/>
    <col min="13833" max="14079" width="10.83203125" style="33"/>
    <col min="14080" max="14080" width="14.33203125" style="33" customWidth="1"/>
    <col min="14081" max="14081" width="19.5" style="33" customWidth="1"/>
    <col min="14082" max="14082" width="28.33203125" style="33" customWidth="1"/>
    <col min="14083" max="14083" width="18.1640625" style="33" customWidth="1"/>
    <col min="14084" max="14084" width="11" style="33" customWidth="1"/>
    <col min="14085" max="14085" width="12" style="33" customWidth="1"/>
    <col min="14086" max="14086" width="13" style="33" customWidth="1"/>
    <col min="14087" max="14087" width="9.33203125" style="33" customWidth="1"/>
    <col min="14088" max="14088" width="75.33203125" style="33" customWidth="1"/>
    <col min="14089" max="14335" width="10.83203125" style="33"/>
    <col min="14336" max="14336" width="14.33203125" style="33" customWidth="1"/>
    <col min="14337" max="14337" width="19.5" style="33" customWidth="1"/>
    <col min="14338" max="14338" width="28.33203125" style="33" customWidth="1"/>
    <col min="14339" max="14339" width="18.1640625" style="33" customWidth="1"/>
    <col min="14340" max="14340" width="11" style="33" customWidth="1"/>
    <col min="14341" max="14341" width="12" style="33" customWidth="1"/>
    <col min="14342" max="14342" width="13" style="33" customWidth="1"/>
    <col min="14343" max="14343" width="9.33203125" style="33" customWidth="1"/>
    <col min="14344" max="14344" width="75.33203125" style="33" customWidth="1"/>
    <col min="14345" max="14591" width="10.83203125" style="33"/>
    <col min="14592" max="14592" width="14.33203125" style="33" customWidth="1"/>
    <col min="14593" max="14593" width="19.5" style="33" customWidth="1"/>
    <col min="14594" max="14594" width="28.33203125" style="33" customWidth="1"/>
    <col min="14595" max="14595" width="18.1640625" style="33" customWidth="1"/>
    <col min="14596" max="14596" width="11" style="33" customWidth="1"/>
    <col min="14597" max="14597" width="12" style="33" customWidth="1"/>
    <col min="14598" max="14598" width="13" style="33" customWidth="1"/>
    <col min="14599" max="14599" width="9.33203125" style="33" customWidth="1"/>
    <col min="14600" max="14600" width="75.33203125" style="33" customWidth="1"/>
    <col min="14601" max="14847" width="10.83203125" style="33"/>
    <col min="14848" max="14848" width="14.33203125" style="33" customWidth="1"/>
    <col min="14849" max="14849" width="19.5" style="33" customWidth="1"/>
    <col min="14850" max="14850" width="28.33203125" style="33" customWidth="1"/>
    <col min="14851" max="14851" width="18.1640625" style="33" customWidth="1"/>
    <col min="14852" max="14852" width="11" style="33" customWidth="1"/>
    <col min="14853" max="14853" width="12" style="33" customWidth="1"/>
    <col min="14854" max="14854" width="13" style="33" customWidth="1"/>
    <col min="14855" max="14855" width="9.33203125" style="33" customWidth="1"/>
    <col min="14856" max="14856" width="75.33203125" style="33" customWidth="1"/>
    <col min="14857" max="15103" width="10.83203125" style="33"/>
    <col min="15104" max="15104" width="14.33203125" style="33" customWidth="1"/>
    <col min="15105" max="15105" width="19.5" style="33" customWidth="1"/>
    <col min="15106" max="15106" width="28.33203125" style="33" customWidth="1"/>
    <col min="15107" max="15107" width="18.1640625" style="33" customWidth="1"/>
    <col min="15108" max="15108" width="11" style="33" customWidth="1"/>
    <col min="15109" max="15109" width="12" style="33" customWidth="1"/>
    <col min="15110" max="15110" width="13" style="33" customWidth="1"/>
    <col min="15111" max="15111" width="9.33203125" style="33" customWidth="1"/>
    <col min="15112" max="15112" width="75.33203125" style="33" customWidth="1"/>
    <col min="15113" max="15359" width="10.83203125" style="33"/>
    <col min="15360" max="15360" width="14.33203125" style="33" customWidth="1"/>
    <col min="15361" max="15361" width="19.5" style="33" customWidth="1"/>
    <col min="15362" max="15362" width="28.33203125" style="33" customWidth="1"/>
    <col min="15363" max="15363" width="18.1640625" style="33" customWidth="1"/>
    <col min="15364" max="15364" width="11" style="33" customWidth="1"/>
    <col min="15365" max="15365" width="12" style="33" customWidth="1"/>
    <col min="15366" max="15366" width="13" style="33" customWidth="1"/>
    <col min="15367" max="15367" width="9.33203125" style="33" customWidth="1"/>
    <col min="15368" max="15368" width="75.33203125" style="33" customWidth="1"/>
    <col min="15369" max="15615" width="10.83203125" style="33"/>
    <col min="15616" max="15616" width="14.33203125" style="33" customWidth="1"/>
    <col min="15617" max="15617" width="19.5" style="33" customWidth="1"/>
    <col min="15618" max="15618" width="28.33203125" style="33" customWidth="1"/>
    <col min="15619" max="15619" width="18.1640625" style="33" customWidth="1"/>
    <col min="15620" max="15620" width="11" style="33" customWidth="1"/>
    <col min="15621" max="15621" width="12" style="33" customWidth="1"/>
    <col min="15622" max="15622" width="13" style="33" customWidth="1"/>
    <col min="15623" max="15623" width="9.33203125" style="33" customWidth="1"/>
    <col min="15624" max="15624" width="75.33203125" style="33" customWidth="1"/>
    <col min="15625" max="15871" width="10.83203125" style="33"/>
    <col min="15872" max="15872" width="14.33203125" style="33" customWidth="1"/>
    <col min="15873" max="15873" width="19.5" style="33" customWidth="1"/>
    <col min="15874" max="15874" width="28.33203125" style="33" customWidth="1"/>
    <col min="15875" max="15875" width="18.1640625" style="33" customWidth="1"/>
    <col min="15876" max="15876" width="11" style="33" customWidth="1"/>
    <col min="15877" max="15877" width="12" style="33" customWidth="1"/>
    <col min="15878" max="15878" width="13" style="33" customWidth="1"/>
    <col min="15879" max="15879" width="9.33203125" style="33" customWidth="1"/>
    <col min="15880" max="15880" width="75.33203125" style="33" customWidth="1"/>
    <col min="15881" max="16127" width="10.83203125" style="33"/>
    <col min="16128" max="16128" width="14.33203125" style="33" customWidth="1"/>
    <col min="16129" max="16129" width="19.5" style="33" customWidth="1"/>
    <col min="16130" max="16130" width="28.33203125" style="33" customWidth="1"/>
    <col min="16131" max="16131" width="18.1640625" style="33" customWidth="1"/>
    <col min="16132" max="16132" width="11" style="33" customWidth="1"/>
    <col min="16133" max="16133" width="12" style="33" customWidth="1"/>
    <col min="16134" max="16134" width="13" style="33" customWidth="1"/>
    <col min="16135" max="16135" width="9.33203125" style="33" customWidth="1"/>
    <col min="16136" max="16136" width="75.33203125" style="33" customWidth="1"/>
    <col min="16137" max="16384" width="10.83203125" style="33"/>
  </cols>
  <sheetData>
    <row r="1" spans="1:8" ht="31" customHeight="1" thickBot="1">
      <c r="A1" s="418" t="s">
        <v>44</v>
      </c>
      <c r="B1" s="418"/>
      <c r="C1" s="418"/>
      <c r="D1" s="418"/>
      <c r="E1" s="418"/>
      <c r="F1" s="418"/>
      <c r="G1" s="418"/>
      <c r="H1" s="418"/>
    </row>
    <row r="2" spans="1:8" ht="17" thickBot="1">
      <c r="A2" s="60"/>
      <c r="B2" s="60"/>
      <c r="C2" s="60"/>
      <c r="D2" s="351"/>
      <c r="E2" s="60"/>
      <c r="F2" s="60"/>
      <c r="G2" s="60"/>
      <c r="H2" s="81"/>
    </row>
    <row r="3" spans="1:8" s="35" customFormat="1" ht="12" customHeight="1">
      <c r="A3" s="447" t="s">
        <v>25</v>
      </c>
      <c r="B3" s="441" t="s">
        <v>26</v>
      </c>
      <c r="C3" s="447" t="s">
        <v>43</v>
      </c>
      <c r="D3" s="441" t="s">
        <v>4</v>
      </c>
      <c r="E3" s="441" t="s">
        <v>27</v>
      </c>
      <c r="F3" s="441" t="s">
        <v>6</v>
      </c>
      <c r="G3" s="441" t="s">
        <v>7</v>
      </c>
      <c r="H3" s="443" t="s">
        <v>28</v>
      </c>
    </row>
    <row r="4" spans="1:8" s="35" customFormat="1" ht="14" customHeight="1" thickBot="1">
      <c r="A4" s="448"/>
      <c r="B4" s="449"/>
      <c r="C4" s="448"/>
      <c r="D4" s="442"/>
      <c r="E4" s="442"/>
      <c r="F4" s="442"/>
      <c r="G4" s="442"/>
      <c r="H4" s="444"/>
    </row>
    <row r="5" spans="1:8" s="35" customFormat="1">
      <c r="A5" s="445" t="s">
        <v>36</v>
      </c>
      <c r="B5" s="445"/>
      <c r="C5" s="445"/>
      <c r="D5" s="445"/>
      <c r="E5" s="445"/>
      <c r="F5" s="445"/>
      <c r="G5" s="445"/>
      <c r="H5" s="446"/>
    </row>
    <row r="6" spans="1:8" s="54" customFormat="1" ht="16">
      <c r="A6" s="229"/>
      <c r="B6" s="89"/>
      <c r="C6" s="230"/>
      <c r="D6" s="135"/>
      <c r="E6" s="231"/>
      <c r="F6" s="231"/>
      <c r="G6" s="232"/>
      <c r="H6" s="233"/>
    </row>
    <row r="7" spans="1:8" s="54" customFormat="1" ht="16">
      <c r="A7" s="100" t="s">
        <v>109</v>
      </c>
      <c r="B7" s="101" t="s">
        <v>110</v>
      </c>
      <c r="C7" s="102" t="s">
        <v>111</v>
      </c>
      <c r="D7" s="327" t="s">
        <v>112</v>
      </c>
      <c r="E7" s="104">
        <v>350</v>
      </c>
      <c r="F7" s="104">
        <v>0</v>
      </c>
      <c r="G7" s="105">
        <v>350</v>
      </c>
      <c r="H7" s="107" t="s">
        <v>298</v>
      </c>
    </row>
    <row r="8" spans="1:8" s="54" customFormat="1" ht="30">
      <c r="A8" s="326" t="s">
        <v>123</v>
      </c>
      <c r="B8" s="101" t="s">
        <v>124</v>
      </c>
      <c r="C8" s="325" t="s">
        <v>125</v>
      </c>
      <c r="D8" s="327" t="s">
        <v>126</v>
      </c>
      <c r="E8" s="167">
        <v>1100</v>
      </c>
      <c r="F8" s="167">
        <f>E8*20%</f>
        <v>220</v>
      </c>
      <c r="G8" s="328">
        <f>SUM(E8:F8)</f>
        <v>1320</v>
      </c>
      <c r="H8" s="107" t="s">
        <v>299</v>
      </c>
    </row>
    <row r="9" spans="1:8" s="323" customFormat="1" ht="30">
      <c r="A9" s="324" t="s">
        <v>123</v>
      </c>
      <c r="B9" s="101" t="s">
        <v>146</v>
      </c>
      <c r="C9" s="325" t="s">
        <v>145</v>
      </c>
      <c r="D9" s="327" t="s">
        <v>147</v>
      </c>
      <c r="E9" s="167">
        <v>5930</v>
      </c>
      <c r="F9" s="167">
        <v>1186</v>
      </c>
      <c r="G9" s="167">
        <f>SUM(E9:F9)</f>
        <v>7116</v>
      </c>
      <c r="H9" s="107" t="s">
        <v>253</v>
      </c>
    </row>
    <row r="10" spans="1:8" s="54" customFormat="1" ht="16">
      <c r="A10" s="100" t="s">
        <v>123</v>
      </c>
      <c r="B10" s="101" t="s">
        <v>148</v>
      </c>
      <c r="C10" s="102" t="s">
        <v>149</v>
      </c>
      <c r="D10" s="327" t="s">
        <v>126</v>
      </c>
      <c r="E10" s="104">
        <v>74.47</v>
      </c>
      <c r="F10" s="104">
        <v>14.89</v>
      </c>
      <c r="G10" s="105">
        <f>SUM(E10:F10)</f>
        <v>89.36</v>
      </c>
      <c r="H10" s="107" t="s">
        <v>150</v>
      </c>
    </row>
    <row r="11" spans="1:8" s="54" customFormat="1" ht="16">
      <c r="A11" s="229"/>
      <c r="B11" s="91"/>
      <c r="C11" s="230"/>
      <c r="D11" s="135"/>
      <c r="E11" s="231"/>
      <c r="F11" s="231"/>
      <c r="G11" s="232"/>
      <c r="H11" s="233"/>
    </row>
    <row r="12" spans="1:8" s="54" customFormat="1" ht="16">
      <c r="A12" s="229"/>
      <c r="B12" s="108"/>
      <c r="C12" s="230"/>
      <c r="D12" s="135"/>
      <c r="E12" s="231"/>
      <c r="F12" s="231"/>
      <c r="G12" s="232"/>
      <c r="H12" s="233"/>
    </row>
    <row r="13" spans="1:8" s="54" customFormat="1">
      <c r="A13" s="234"/>
      <c r="B13" s="108"/>
      <c r="C13" s="134"/>
      <c r="D13" s="135"/>
      <c r="E13" s="136"/>
      <c r="F13" s="136"/>
      <c r="G13" s="137"/>
      <c r="H13" s="233"/>
    </row>
    <row r="14" spans="1:8" s="54" customFormat="1">
      <c r="A14" s="234"/>
      <c r="B14" s="108"/>
      <c r="C14" s="134"/>
      <c r="D14" s="135"/>
      <c r="E14" s="136"/>
      <c r="F14" s="136"/>
      <c r="G14" s="137"/>
      <c r="H14" s="233"/>
    </row>
    <row r="15" spans="1:8" s="54" customFormat="1">
      <c r="A15" s="271"/>
      <c r="B15" s="124"/>
      <c r="C15" s="134"/>
      <c r="D15" s="135"/>
      <c r="E15" s="136"/>
      <c r="F15" s="136"/>
      <c r="G15" s="136"/>
      <c r="H15" s="233"/>
    </row>
    <row r="16" spans="1:8" s="54" customFormat="1" ht="16">
      <c r="A16" s="229"/>
      <c r="B16" s="90"/>
      <c r="C16" s="230"/>
      <c r="D16" s="135"/>
      <c r="E16" s="231"/>
      <c r="F16" s="231"/>
      <c r="G16" s="232"/>
      <c r="H16" s="233"/>
    </row>
    <row r="17" spans="1:8" s="54" customFormat="1" ht="16">
      <c r="A17" s="229"/>
      <c r="B17" s="90"/>
      <c r="C17" s="230"/>
      <c r="D17" s="135"/>
      <c r="E17" s="231"/>
      <c r="F17" s="231"/>
      <c r="G17" s="231"/>
      <c r="H17" s="272"/>
    </row>
    <row r="18" spans="1:8" s="54" customFormat="1">
      <c r="A18" s="159"/>
      <c r="B18" s="126"/>
      <c r="C18" s="127"/>
      <c r="D18" s="128"/>
      <c r="E18" s="129"/>
      <c r="F18" s="129"/>
      <c r="G18" s="130"/>
      <c r="H18" s="160"/>
    </row>
    <row r="19" spans="1:8" s="59" customFormat="1" ht="16">
      <c r="A19" s="273"/>
      <c r="B19" s="91"/>
      <c r="C19" s="99"/>
      <c r="D19" s="226"/>
      <c r="E19" s="88"/>
      <c r="F19" s="88"/>
      <c r="G19" s="227"/>
      <c r="H19" s="270"/>
    </row>
    <row r="20" spans="1:8" s="54" customFormat="1" ht="16">
      <c r="A20" s="273"/>
      <c r="B20" s="91"/>
      <c r="C20" s="99"/>
      <c r="D20" s="226"/>
      <c r="E20" s="88"/>
      <c r="F20" s="88"/>
      <c r="G20" s="227"/>
      <c r="H20" s="270"/>
    </row>
    <row r="21" spans="1:8" s="35" customFormat="1" ht="17" customHeight="1">
      <c r="A21" s="438" t="s">
        <v>10</v>
      </c>
      <c r="B21" s="439"/>
      <c r="C21" s="439"/>
      <c r="D21" s="440"/>
      <c r="E21" s="178">
        <f>SUM(E6:E20)</f>
        <v>7454.47</v>
      </c>
      <c r="F21" s="178">
        <f>SUM(F6:F20)</f>
        <v>1420.89</v>
      </c>
      <c r="G21" s="178">
        <f>SUM(G6:G20)</f>
        <v>8875.36</v>
      </c>
      <c r="H21" s="179"/>
    </row>
    <row r="22" spans="1:8" s="35" customFormat="1">
      <c r="A22" s="445" t="s">
        <v>37</v>
      </c>
      <c r="B22" s="445"/>
      <c r="C22" s="445"/>
      <c r="D22" s="445"/>
      <c r="E22" s="445"/>
      <c r="F22" s="445"/>
      <c r="G22" s="445"/>
      <c r="H22" s="446"/>
    </row>
    <row r="23" spans="1:8" s="54" customFormat="1">
      <c r="A23" s="125"/>
      <c r="B23" s="126"/>
      <c r="C23" s="127"/>
      <c r="D23" s="128"/>
      <c r="E23" s="129"/>
      <c r="F23" s="129"/>
      <c r="G23" s="130"/>
      <c r="H23" s="132"/>
    </row>
    <row r="24" spans="1:8" s="54" customFormat="1">
      <c r="A24" s="110" t="s">
        <v>190</v>
      </c>
      <c r="B24" s="111">
        <v>2026020250</v>
      </c>
      <c r="C24" s="118" t="s">
        <v>111</v>
      </c>
      <c r="D24" s="112" t="s">
        <v>251</v>
      </c>
      <c r="E24" s="113">
        <v>350</v>
      </c>
      <c r="F24" s="113">
        <v>0</v>
      </c>
      <c r="G24" s="114">
        <v>350</v>
      </c>
      <c r="H24" s="116" t="s">
        <v>252</v>
      </c>
    </row>
    <row r="25" spans="1:8" s="54" customFormat="1">
      <c r="A25" s="110" t="s">
        <v>214</v>
      </c>
      <c r="B25" s="111">
        <v>2026020832</v>
      </c>
      <c r="C25" s="118" t="s">
        <v>111</v>
      </c>
      <c r="D25" s="112" t="s">
        <v>241</v>
      </c>
      <c r="E25" s="113">
        <v>350</v>
      </c>
      <c r="F25" s="113">
        <v>0</v>
      </c>
      <c r="G25" s="114">
        <v>350</v>
      </c>
      <c r="H25" s="116" t="s">
        <v>378</v>
      </c>
    </row>
    <row r="26" spans="1:8" s="54" customFormat="1">
      <c r="A26" s="110" t="s">
        <v>79</v>
      </c>
      <c r="B26" s="111">
        <v>2026021111</v>
      </c>
      <c r="C26" s="118" t="s">
        <v>111</v>
      </c>
      <c r="D26" s="112" t="s">
        <v>543</v>
      </c>
      <c r="E26" s="113">
        <v>350</v>
      </c>
      <c r="F26" s="113">
        <v>0</v>
      </c>
      <c r="G26" s="114">
        <v>350</v>
      </c>
      <c r="H26" s="116" t="s">
        <v>554</v>
      </c>
    </row>
    <row r="27" spans="1:8" s="54" customFormat="1">
      <c r="A27" s="110" t="s">
        <v>115</v>
      </c>
      <c r="B27" s="111" t="s">
        <v>282</v>
      </c>
      <c r="C27" s="118" t="s">
        <v>281</v>
      </c>
      <c r="D27" s="112" t="s">
        <v>172</v>
      </c>
      <c r="E27" s="113">
        <v>360</v>
      </c>
      <c r="F27" s="113">
        <f>E27*0.2</f>
        <v>72</v>
      </c>
      <c r="G27" s="114">
        <f>E27+F27</f>
        <v>432</v>
      </c>
      <c r="H27" s="116" t="s">
        <v>347</v>
      </c>
    </row>
    <row r="28" spans="1:8" s="54" customFormat="1" ht="30">
      <c r="A28" s="358" t="s">
        <v>115</v>
      </c>
      <c r="B28" s="359" t="s">
        <v>284</v>
      </c>
      <c r="C28" s="360" t="s">
        <v>145</v>
      </c>
      <c r="D28" s="361" t="s">
        <v>172</v>
      </c>
      <c r="E28" s="362">
        <v>7150</v>
      </c>
      <c r="F28" s="362">
        <v>1430</v>
      </c>
      <c r="G28" s="114">
        <f>E28+F28</f>
        <v>8580</v>
      </c>
      <c r="H28" s="363" t="s">
        <v>349</v>
      </c>
    </row>
    <row r="29" spans="1:8" s="54" customFormat="1" ht="30">
      <c r="A29" s="358" t="s">
        <v>115</v>
      </c>
      <c r="B29" s="359" t="s">
        <v>296</v>
      </c>
      <c r="C29" s="360" t="s">
        <v>125</v>
      </c>
      <c r="D29" s="361" t="s">
        <v>172</v>
      </c>
      <c r="E29" s="362">
        <v>2332.75</v>
      </c>
      <c r="F29" s="362">
        <f>E29*20%</f>
        <v>466.55</v>
      </c>
      <c r="G29" s="362">
        <f>SUM(E29:F29)</f>
        <v>2799.3</v>
      </c>
      <c r="H29" s="363" t="s">
        <v>348</v>
      </c>
    </row>
    <row r="30" spans="1:8" s="54" customFormat="1">
      <c r="A30" s="84"/>
      <c r="B30" s="97"/>
      <c r="C30" s="66"/>
      <c r="D30" s="86"/>
      <c r="E30" s="82"/>
      <c r="F30" s="82"/>
      <c r="G30" s="68"/>
      <c r="H30" s="85"/>
    </row>
    <row r="31" spans="1:8" s="54" customFormat="1">
      <c r="A31" s="84"/>
      <c r="B31" s="66"/>
      <c r="C31" s="66"/>
      <c r="D31" s="86"/>
      <c r="E31" s="82"/>
      <c r="F31" s="82"/>
      <c r="G31" s="68"/>
      <c r="H31" s="85"/>
    </row>
    <row r="32" spans="1:8" s="54" customFormat="1">
      <c r="A32" s="84"/>
      <c r="B32" s="66"/>
      <c r="C32" s="66"/>
      <c r="D32" s="86"/>
      <c r="E32" s="82"/>
      <c r="F32" s="82"/>
      <c r="G32" s="68"/>
      <c r="H32" s="85"/>
    </row>
    <row r="33" spans="1:8" s="54" customFormat="1">
      <c r="A33" s="84"/>
      <c r="B33" s="66"/>
      <c r="C33" s="66"/>
      <c r="D33" s="86"/>
      <c r="E33" s="82"/>
      <c r="F33" s="82"/>
      <c r="G33" s="68"/>
      <c r="H33" s="85"/>
    </row>
    <row r="34" spans="1:8" s="54" customFormat="1" ht="16" customHeight="1">
      <c r="A34" s="84"/>
      <c r="B34" s="66"/>
      <c r="C34" s="66"/>
      <c r="D34" s="86"/>
      <c r="E34" s="82"/>
      <c r="F34" s="82"/>
      <c r="G34" s="68"/>
      <c r="H34" s="85"/>
    </row>
    <row r="35" spans="1:8" s="54" customFormat="1" ht="16" customHeight="1">
      <c r="A35" s="84"/>
      <c r="B35" s="89"/>
      <c r="C35" s="66"/>
      <c r="D35" s="86"/>
      <c r="E35" s="82"/>
      <c r="F35" s="82"/>
      <c r="G35" s="68"/>
      <c r="H35" s="85"/>
    </row>
    <row r="36" spans="1:8" s="54" customFormat="1" ht="17" customHeight="1">
      <c r="A36" s="439" t="s">
        <v>10</v>
      </c>
      <c r="B36" s="439"/>
      <c r="C36" s="439"/>
      <c r="D36" s="440"/>
      <c r="E36" s="178">
        <f>SUM(E23:E35)</f>
        <v>10892.75</v>
      </c>
      <c r="F36" s="178">
        <f>SUM(F23:F35)</f>
        <v>1968.55</v>
      </c>
      <c r="G36" s="178">
        <f>SUM(G23:G35)</f>
        <v>12861.3</v>
      </c>
      <c r="H36" s="180"/>
    </row>
    <row r="37" spans="1:8" s="35" customFormat="1">
      <c r="A37" s="445" t="s">
        <v>38</v>
      </c>
      <c r="B37" s="445"/>
      <c r="C37" s="445"/>
      <c r="D37" s="445"/>
      <c r="E37" s="445"/>
      <c r="F37" s="445"/>
      <c r="G37" s="445"/>
      <c r="H37" s="446"/>
    </row>
    <row r="38" spans="1:8" s="54" customFormat="1">
      <c r="A38" s="110" t="s">
        <v>285</v>
      </c>
      <c r="B38" s="111">
        <v>2026030039</v>
      </c>
      <c r="C38" s="111" t="s">
        <v>111</v>
      </c>
      <c r="D38" s="112" t="s">
        <v>294</v>
      </c>
      <c r="E38" s="113">
        <v>350</v>
      </c>
      <c r="F38" s="113">
        <v>0</v>
      </c>
      <c r="G38" s="114">
        <v>350</v>
      </c>
      <c r="H38" s="116" t="s">
        <v>443</v>
      </c>
    </row>
    <row r="39" spans="1:8" s="54" customFormat="1">
      <c r="A39" s="110" t="s">
        <v>112</v>
      </c>
      <c r="B39" s="375">
        <v>2026030358</v>
      </c>
      <c r="C39" s="111" t="s">
        <v>111</v>
      </c>
      <c r="D39" s="112" t="s">
        <v>318</v>
      </c>
      <c r="E39" s="113">
        <v>450</v>
      </c>
      <c r="F39" s="113">
        <v>0</v>
      </c>
      <c r="G39" s="114">
        <v>450</v>
      </c>
      <c r="H39" s="116" t="s">
        <v>476</v>
      </c>
    </row>
    <row r="40" spans="1:8" s="54" customFormat="1">
      <c r="A40" s="110" t="s">
        <v>226</v>
      </c>
      <c r="B40" s="375">
        <v>2026031200</v>
      </c>
      <c r="C40" s="111" t="s">
        <v>111</v>
      </c>
      <c r="D40" s="112" t="s">
        <v>386</v>
      </c>
      <c r="E40" s="113">
        <v>700</v>
      </c>
      <c r="F40" s="113">
        <v>0</v>
      </c>
      <c r="G40" s="114">
        <v>700</v>
      </c>
      <c r="H40" s="116" t="s">
        <v>523</v>
      </c>
    </row>
    <row r="41" spans="1:8" s="54" customFormat="1" ht="30">
      <c r="A41" s="110" t="s">
        <v>175</v>
      </c>
      <c r="B41" s="111">
        <v>260301031</v>
      </c>
      <c r="C41" s="111" t="s">
        <v>145</v>
      </c>
      <c r="D41" s="112" t="s">
        <v>199</v>
      </c>
      <c r="E41" s="113">
        <v>7735</v>
      </c>
      <c r="F41" s="113">
        <v>1547</v>
      </c>
      <c r="G41" s="114">
        <f>E41+F41</f>
        <v>9282</v>
      </c>
      <c r="H41" s="116" t="s">
        <v>474</v>
      </c>
    </row>
    <row r="42" spans="1:8" s="54" customFormat="1">
      <c r="A42" s="110" t="s">
        <v>175</v>
      </c>
      <c r="B42" s="111" t="s">
        <v>379</v>
      </c>
      <c r="C42" s="111" t="s">
        <v>125</v>
      </c>
      <c r="D42" s="112" t="s">
        <v>199</v>
      </c>
      <c r="E42" s="113">
        <v>1768</v>
      </c>
      <c r="F42" s="113">
        <f>E42*20%</f>
        <v>353.6</v>
      </c>
      <c r="G42" s="114">
        <f>SUM(E42:F42)</f>
        <v>2121.6</v>
      </c>
      <c r="H42" s="116" t="s">
        <v>475</v>
      </c>
    </row>
    <row r="43" spans="1:8" s="54" customFormat="1">
      <c r="A43" s="84"/>
      <c r="B43" s="66"/>
      <c r="C43" s="66"/>
      <c r="D43" s="86"/>
      <c r="E43" s="82"/>
      <c r="F43" s="82"/>
      <c r="G43" s="68"/>
      <c r="H43" s="85"/>
    </row>
    <row r="44" spans="1:8" s="54" customFormat="1">
      <c r="A44" s="84"/>
      <c r="B44" s="66"/>
      <c r="C44" s="66"/>
      <c r="D44" s="86"/>
      <c r="E44" s="82"/>
      <c r="F44" s="82"/>
      <c r="G44" s="68"/>
      <c r="H44" s="85"/>
    </row>
    <row r="45" spans="1:8" s="54" customFormat="1" ht="16">
      <c r="A45" s="84"/>
      <c r="B45" s="240"/>
      <c r="C45" s="66"/>
      <c r="D45" s="86"/>
      <c r="E45" s="82"/>
      <c r="F45" s="82"/>
      <c r="G45" s="68"/>
      <c r="H45" s="85"/>
    </row>
    <row r="46" spans="1:8" s="54" customFormat="1" ht="16">
      <c r="A46" s="84"/>
      <c r="B46" s="235"/>
      <c r="C46" s="66"/>
      <c r="D46" s="86"/>
      <c r="E46" s="82"/>
      <c r="F46" s="82"/>
      <c r="G46" s="68"/>
      <c r="H46" s="85"/>
    </row>
    <row r="47" spans="1:8" s="54" customFormat="1">
      <c r="A47" s="84"/>
      <c r="B47" s="97"/>
      <c r="C47" s="66"/>
      <c r="D47" s="86"/>
      <c r="E47" s="82"/>
      <c r="F47" s="82"/>
      <c r="G47" s="68"/>
      <c r="H47" s="85"/>
    </row>
    <row r="48" spans="1:8" s="54" customFormat="1">
      <c r="A48" s="84"/>
      <c r="B48" s="97"/>
      <c r="C48" s="66"/>
      <c r="D48" s="86"/>
      <c r="E48" s="82"/>
      <c r="F48" s="82"/>
      <c r="G48" s="68"/>
      <c r="H48" s="85"/>
    </row>
    <row r="49" spans="1:8" s="54" customFormat="1">
      <c r="A49" s="84"/>
      <c r="B49" s="97"/>
      <c r="C49" s="66"/>
      <c r="D49" s="86"/>
      <c r="E49" s="82"/>
      <c r="F49" s="82"/>
      <c r="G49" s="68"/>
      <c r="H49" s="85"/>
    </row>
    <row r="50" spans="1:8" s="35" customFormat="1" ht="17" customHeight="1">
      <c r="A50" s="439" t="s">
        <v>10</v>
      </c>
      <c r="B50" s="439"/>
      <c r="C50" s="439"/>
      <c r="D50" s="440"/>
      <c r="E50" s="178">
        <f>SUM(E38:E49)</f>
        <v>11003</v>
      </c>
      <c r="F50" s="178">
        <f>SUM(F38:F49)</f>
        <v>1900.6</v>
      </c>
      <c r="G50" s="178">
        <f>SUM(G38:G49)</f>
        <v>12903.6</v>
      </c>
      <c r="H50" s="180"/>
    </row>
    <row r="51" spans="1:8" s="35" customFormat="1">
      <c r="A51" s="445" t="s">
        <v>13</v>
      </c>
      <c r="B51" s="445"/>
      <c r="C51" s="445"/>
      <c r="D51" s="445"/>
      <c r="E51" s="445"/>
      <c r="F51" s="445"/>
      <c r="G51" s="445"/>
      <c r="H51" s="446"/>
    </row>
    <row r="52" spans="1:8" s="54" customFormat="1">
      <c r="A52" s="84"/>
      <c r="B52" s="66"/>
      <c r="C52" s="66"/>
      <c r="D52" s="86"/>
      <c r="E52" s="82"/>
      <c r="F52" s="82"/>
      <c r="G52" s="68"/>
      <c r="H52" s="85"/>
    </row>
    <row r="53" spans="1:8" s="54" customFormat="1">
      <c r="A53" s="110" t="s">
        <v>199</v>
      </c>
      <c r="B53" s="111">
        <v>260401577</v>
      </c>
      <c r="C53" s="111" t="s">
        <v>145</v>
      </c>
      <c r="D53" s="112" t="s">
        <v>358</v>
      </c>
      <c r="E53" s="113">
        <v>12430</v>
      </c>
      <c r="F53" s="113">
        <f>E53*0.2</f>
        <v>2486</v>
      </c>
      <c r="G53" s="114">
        <f>E53+F53</f>
        <v>14916</v>
      </c>
      <c r="H53" s="116" t="s">
        <v>584</v>
      </c>
    </row>
    <row r="54" spans="1:8" s="54" customFormat="1">
      <c r="A54" s="110" t="s">
        <v>199</v>
      </c>
      <c r="B54" s="111" t="s">
        <v>580</v>
      </c>
      <c r="C54" s="111" t="s">
        <v>125</v>
      </c>
      <c r="D54" s="112" t="s">
        <v>358</v>
      </c>
      <c r="E54" s="113">
        <v>538</v>
      </c>
      <c r="F54" s="113">
        <f>E54*20%</f>
        <v>107.60000000000001</v>
      </c>
      <c r="G54" s="114">
        <f>SUM(E54:F54)</f>
        <v>645.6</v>
      </c>
      <c r="H54" s="116" t="s">
        <v>586</v>
      </c>
    </row>
    <row r="55" spans="1:8" s="54" customFormat="1" ht="16" customHeight="1">
      <c r="A55" s="84"/>
      <c r="B55" s="66"/>
      <c r="C55" s="66"/>
      <c r="D55" s="86"/>
      <c r="E55" s="82"/>
      <c r="F55" s="82"/>
      <c r="G55" s="68"/>
      <c r="H55" s="85"/>
    </row>
    <row r="56" spans="1:8" s="54" customFormat="1" ht="16" customHeight="1">
      <c r="A56" s="84"/>
      <c r="B56" s="274"/>
      <c r="C56" s="66"/>
      <c r="D56" s="86"/>
      <c r="E56" s="82"/>
      <c r="F56" s="82"/>
      <c r="G56" s="68"/>
      <c r="H56" s="85"/>
    </row>
    <row r="57" spans="1:8" s="54" customFormat="1" ht="16" customHeight="1">
      <c r="A57" s="84"/>
      <c r="B57" s="124"/>
      <c r="C57" s="66"/>
      <c r="D57" s="86"/>
      <c r="E57" s="82"/>
      <c r="F57" s="82"/>
      <c r="G57" s="68"/>
      <c r="H57" s="85"/>
    </row>
    <row r="58" spans="1:8" s="54" customFormat="1">
      <c r="A58" s="84"/>
      <c r="B58" s="97"/>
      <c r="C58" s="66"/>
      <c r="D58" s="86"/>
      <c r="E58" s="82"/>
      <c r="F58" s="82"/>
      <c r="G58" s="68"/>
      <c r="H58" s="85"/>
    </row>
    <row r="59" spans="1:8" s="54" customFormat="1">
      <c r="A59" s="84"/>
      <c r="B59" s="66"/>
      <c r="C59" s="66"/>
      <c r="D59" s="86"/>
      <c r="E59" s="82"/>
      <c r="F59" s="82"/>
      <c r="G59" s="68"/>
      <c r="H59" s="85"/>
    </row>
    <row r="60" spans="1:8" s="54" customFormat="1">
      <c r="A60" s="84"/>
      <c r="B60" s="274"/>
      <c r="C60" s="66"/>
      <c r="D60" s="86"/>
      <c r="E60" s="82"/>
      <c r="F60" s="82"/>
      <c r="G60" s="68"/>
      <c r="H60" s="85"/>
    </row>
    <row r="61" spans="1:8" s="59" customFormat="1">
      <c r="A61" s="84"/>
      <c r="B61" s="84"/>
      <c r="C61" s="66"/>
      <c r="D61" s="86"/>
      <c r="E61" s="82"/>
      <c r="F61" s="82"/>
      <c r="G61" s="68"/>
      <c r="H61" s="85"/>
    </row>
    <row r="62" spans="1:8" s="54" customFormat="1" ht="16">
      <c r="A62" s="84"/>
      <c r="B62" s="90"/>
      <c r="C62" s="66"/>
      <c r="D62" s="86"/>
      <c r="E62" s="82"/>
      <c r="F62" s="82"/>
      <c r="G62" s="68"/>
      <c r="H62" s="85"/>
    </row>
    <row r="63" spans="1:8" s="54" customFormat="1">
      <c r="A63" s="84"/>
      <c r="B63" s="84"/>
      <c r="C63" s="66"/>
      <c r="D63" s="86"/>
      <c r="E63" s="82"/>
      <c r="F63" s="82"/>
      <c r="G63" s="68"/>
      <c r="H63" s="85"/>
    </row>
    <row r="64" spans="1:8" s="54" customFormat="1">
      <c r="A64" s="84"/>
      <c r="B64" s="97"/>
      <c r="C64" s="66"/>
      <c r="D64" s="86"/>
      <c r="E64" s="82"/>
      <c r="F64" s="82"/>
      <c r="G64" s="68"/>
      <c r="H64" s="85"/>
    </row>
    <row r="65" spans="1:8" s="54" customFormat="1" ht="17" customHeight="1">
      <c r="A65" s="439" t="s">
        <v>10</v>
      </c>
      <c r="B65" s="439"/>
      <c r="C65" s="439"/>
      <c r="D65" s="440"/>
      <c r="E65" s="178">
        <f>SUM(E52:E64)</f>
        <v>12968</v>
      </c>
      <c r="F65" s="178">
        <f>SUM(F52:F64)</f>
        <v>2593.6</v>
      </c>
      <c r="G65" s="178">
        <f>SUM(G52:G64)</f>
        <v>15561.6</v>
      </c>
      <c r="H65" s="180"/>
    </row>
    <row r="66" spans="1:8" s="54" customFormat="1">
      <c r="A66" s="445" t="s">
        <v>39</v>
      </c>
      <c r="B66" s="445"/>
      <c r="C66" s="445"/>
      <c r="D66" s="445"/>
      <c r="E66" s="445"/>
      <c r="F66" s="445"/>
      <c r="G66" s="445"/>
      <c r="H66" s="446"/>
    </row>
    <row r="67" spans="1:8" s="54" customFormat="1">
      <c r="A67" s="84"/>
      <c r="B67" s="275"/>
      <c r="C67" s="66"/>
      <c r="D67" s="86"/>
      <c r="E67" s="82"/>
      <c r="F67" s="82"/>
      <c r="G67" s="68"/>
      <c r="H67" s="85"/>
    </row>
    <row r="68" spans="1:8" s="54" customFormat="1">
      <c r="A68" s="84" t="s">
        <v>405</v>
      </c>
      <c r="B68" s="66" t="s">
        <v>593</v>
      </c>
      <c r="C68" s="66" t="s">
        <v>125</v>
      </c>
      <c r="D68" s="86" t="s">
        <v>536</v>
      </c>
      <c r="E68" s="82">
        <v>718</v>
      </c>
      <c r="F68" s="82">
        <f>E68*20%</f>
        <v>143.6</v>
      </c>
      <c r="G68" s="68">
        <f>SUM(E68:F68)</f>
        <v>861.6</v>
      </c>
      <c r="H68" s="85" t="s">
        <v>594</v>
      </c>
    </row>
    <row r="69" spans="1:8" s="54" customFormat="1">
      <c r="A69" s="84" t="s">
        <v>405</v>
      </c>
      <c r="B69" s="66" t="s">
        <v>596</v>
      </c>
      <c r="C69" s="66" t="s">
        <v>595</v>
      </c>
      <c r="D69" s="86" t="s">
        <v>536</v>
      </c>
      <c r="E69" s="82">
        <v>360</v>
      </c>
      <c r="F69" s="82">
        <f>E69*20%</f>
        <v>72</v>
      </c>
      <c r="G69" s="68">
        <f>SUM(E69:F69)</f>
        <v>432</v>
      </c>
      <c r="H69" s="85" t="s">
        <v>597</v>
      </c>
    </row>
    <row r="70" spans="1:8" s="54" customFormat="1">
      <c r="A70" s="84"/>
      <c r="B70" s="97"/>
      <c r="C70" s="66"/>
      <c r="D70" s="86"/>
      <c r="E70" s="82"/>
      <c r="F70" s="82"/>
      <c r="G70" s="68"/>
      <c r="H70" s="85"/>
    </row>
    <row r="71" spans="1:8" s="35" customFormat="1" ht="17" customHeight="1">
      <c r="A71" s="439" t="s">
        <v>10</v>
      </c>
      <c r="B71" s="439"/>
      <c r="C71" s="439"/>
      <c r="D71" s="440"/>
      <c r="E71" s="178">
        <f>SUM(E67:E70)</f>
        <v>1078</v>
      </c>
      <c r="F71" s="178">
        <f>SUM(F67:F70)</f>
        <v>215.6</v>
      </c>
      <c r="G71" s="178">
        <f>SUM(G67:G70)</f>
        <v>1293.5999999999999</v>
      </c>
      <c r="H71" s="180"/>
    </row>
    <row r="72" spans="1:8" s="35" customFormat="1">
      <c r="A72" s="445" t="s">
        <v>41</v>
      </c>
      <c r="B72" s="445"/>
      <c r="C72" s="445"/>
      <c r="D72" s="445"/>
      <c r="E72" s="445"/>
      <c r="F72" s="445"/>
      <c r="G72" s="445"/>
      <c r="H72" s="446"/>
    </row>
    <row r="73" spans="1:8" s="54" customFormat="1">
      <c r="A73" s="225"/>
      <c r="B73" s="225"/>
      <c r="C73" s="225"/>
      <c r="D73" s="276"/>
      <c r="E73" s="277"/>
      <c r="F73" s="277"/>
      <c r="G73" s="277"/>
      <c r="H73" s="278"/>
    </row>
    <row r="74" spans="1:8" s="54" customFormat="1">
      <c r="A74" s="225"/>
      <c r="B74" s="225"/>
      <c r="C74" s="225"/>
      <c r="D74" s="276"/>
      <c r="E74" s="277"/>
      <c r="F74" s="277"/>
      <c r="G74" s="277"/>
      <c r="H74" s="278"/>
    </row>
    <row r="75" spans="1:8" s="54" customFormat="1">
      <c r="A75" s="133"/>
      <c r="B75" s="97"/>
      <c r="C75" s="134"/>
      <c r="D75" s="135"/>
      <c r="E75" s="136"/>
      <c r="F75" s="136"/>
      <c r="G75" s="137"/>
      <c r="H75" s="139"/>
    </row>
    <row r="76" spans="1:8" s="54" customFormat="1">
      <c r="A76" s="133"/>
      <c r="B76" s="97"/>
      <c r="C76" s="134"/>
      <c r="D76" s="135"/>
      <c r="E76" s="136"/>
      <c r="F76" s="136"/>
      <c r="G76" s="137"/>
      <c r="H76" s="139"/>
    </row>
    <row r="77" spans="1:8" s="54" customFormat="1">
      <c r="A77" s="133"/>
      <c r="B77" s="97"/>
      <c r="C77" s="134"/>
      <c r="D77" s="135"/>
      <c r="E77" s="136"/>
      <c r="F77" s="136"/>
      <c r="G77" s="137"/>
      <c r="H77" s="139"/>
    </row>
    <row r="78" spans="1:8" s="54" customFormat="1">
      <c r="A78" s="133"/>
      <c r="B78" s="133"/>
      <c r="C78" s="134"/>
      <c r="D78" s="135"/>
      <c r="E78" s="136"/>
      <c r="F78" s="136"/>
      <c r="G78" s="137"/>
      <c r="H78" s="139"/>
    </row>
    <row r="79" spans="1:8" s="54" customFormat="1" ht="16">
      <c r="A79" s="133"/>
      <c r="B79" s="89"/>
      <c r="C79" s="134"/>
      <c r="D79" s="135"/>
      <c r="E79" s="136"/>
      <c r="F79" s="136"/>
      <c r="G79" s="137"/>
      <c r="H79" s="139"/>
    </row>
    <row r="80" spans="1:8" s="54" customFormat="1">
      <c r="A80" s="133"/>
      <c r="B80" s="97"/>
      <c r="C80" s="134"/>
      <c r="D80" s="135"/>
      <c r="E80" s="136"/>
      <c r="F80" s="136"/>
      <c r="G80" s="137"/>
      <c r="H80" s="139"/>
    </row>
    <row r="81" spans="1:8" s="54" customFormat="1">
      <c r="A81" s="133"/>
      <c r="B81" s="97"/>
      <c r="C81" s="134"/>
      <c r="D81" s="135"/>
      <c r="E81" s="136"/>
      <c r="F81" s="136"/>
      <c r="G81" s="137"/>
      <c r="H81" s="139"/>
    </row>
    <row r="82" spans="1:8" s="54" customFormat="1">
      <c r="A82" s="133"/>
      <c r="B82" s="66"/>
      <c r="C82" s="134"/>
      <c r="D82" s="135"/>
      <c r="E82" s="136"/>
      <c r="F82" s="136"/>
      <c r="G82" s="137"/>
      <c r="H82" s="139"/>
    </row>
    <row r="83" spans="1:8" s="54" customFormat="1">
      <c r="A83" s="133"/>
      <c r="B83" s="66"/>
      <c r="C83" s="134"/>
      <c r="D83" s="135"/>
      <c r="E83" s="136"/>
      <c r="F83" s="136"/>
      <c r="G83" s="137"/>
      <c r="H83" s="139"/>
    </row>
    <row r="84" spans="1:8" s="35" customFormat="1" ht="17" customHeight="1">
      <c r="A84" s="452" t="s">
        <v>10</v>
      </c>
      <c r="B84" s="452"/>
      <c r="C84" s="452"/>
      <c r="D84" s="453"/>
      <c r="E84" s="181">
        <f>SUM(E73:E83)</f>
        <v>0</v>
      </c>
      <c r="F84" s="181">
        <f>SUM(F73:F83)</f>
        <v>0</v>
      </c>
      <c r="G84" s="181">
        <f>SUM(G73:G83)</f>
        <v>0</v>
      </c>
      <c r="H84" s="182"/>
    </row>
    <row r="85" spans="1:8" s="54" customFormat="1">
      <c r="A85" s="445" t="s">
        <v>29</v>
      </c>
      <c r="B85" s="445"/>
      <c r="C85" s="445"/>
      <c r="D85" s="445"/>
      <c r="E85" s="445"/>
      <c r="F85" s="445"/>
      <c r="G85" s="445"/>
      <c r="H85" s="446"/>
    </row>
    <row r="86" spans="1:8" s="54" customFormat="1">
      <c r="A86" s="133"/>
      <c r="B86" s="108"/>
      <c r="C86" s="134"/>
      <c r="D86" s="135"/>
      <c r="E86" s="136"/>
      <c r="F86" s="136"/>
      <c r="G86" s="137"/>
      <c r="H86" s="139"/>
    </row>
    <row r="87" spans="1:8" s="54" customFormat="1" ht="17" customHeight="1">
      <c r="A87" s="133"/>
      <c r="B87" s="133"/>
      <c r="C87" s="134"/>
      <c r="D87" s="135"/>
      <c r="E87" s="136"/>
      <c r="F87" s="136"/>
      <c r="G87" s="137"/>
      <c r="H87" s="139"/>
    </row>
    <row r="88" spans="1:8" s="54" customFormat="1">
      <c r="A88" s="133"/>
      <c r="B88" s="133"/>
      <c r="C88" s="134"/>
      <c r="D88" s="135"/>
      <c r="E88" s="136"/>
      <c r="F88" s="136"/>
      <c r="G88" s="137"/>
      <c r="H88" s="139"/>
    </row>
    <row r="89" spans="1:8" s="59" customFormat="1">
      <c r="A89" s="133"/>
      <c r="B89" s="141"/>
      <c r="C89" s="134"/>
      <c r="D89" s="135"/>
      <c r="E89" s="136"/>
      <c r="F89" s="136"/>
      <c r="G89" s="137"/>
      <c r="H89" s="139"/>
    </row>
    <row r="90" spans="1:8" s="54" customFormat="1">
      <c r="A90" s="133"/>
      <c r="B90" s="108"/>
      <c r="C90" s="134"/>
      <c r="D90" s="135"/>
      <c r="E90" s="136"/>
      <c r="F90" s="136"/>
      <c r="G90" s="137"/>
      <c r="H90" s="139"/>
    </row>
    <row r="91" spans="1:8" s="59" customFormat="1">
      <c r="A91" s="133"/>
      <c r="B91" s="108"/>
      <c r="C91" s="134"/>
      <c r="D91" s="135"/>
      <c r="E91" s="136"/>
      <c r="F91" s="136"/>
      <c r="G91" s="137"/>
      <c r="H91" s="139"/>
    </row>
    <row r="92" spans="1:8" s="59" customFormat="1">
      <c r="A92" s="133"/>
      <c r="B92" s="108"/>
      <c r="C92" s="134"/>
      <c r="D92" s="135"/>
      <c r="E92" s="136"/>
      <c r="F92" s="136"/>
      <c r="G92" s="137"/>
      <c r="H92" s="139"/>
    </row>
    <row r="93" spans="1:8" s="54" customFormat="1">
      <c r="A93" s="133"/>
      <c r="B93" s="108"/>
      <c r="C93" s="134"/>
      <c r="D93" s="135"/>
      <c r="E93" s="136"/>
      <c r="F93" s="136"/>
      <c r="G93" s="137"/>
      <c r="H93" s="139"/>
    </row>
    <row r="94" spans="1:8" s="36" customFormat="1">
      <c r="A94" s="133"/>
      <c r="B94" s="108"/>
      <c r="C94" s="134"/>
      <c r="D94" s="135"/>
      <c r="E94" s="136"/>
      <c r="F94" s="136"/>
      <c r="G94" s="137"/>
      <c r="H94" s="139"/>
    </row>
    <row r="95" spans="1:8" s="35" customFormat="1" ht="17" customHeight="1">
      <c r="A95" s="454" t="s">
        <v>10</v>
      </c>
      <c r="B95" s="454"/>
      <c r="C95" s="454"/>
      <c r="D95" s="455"/>
      <c r="E95" s="181">
        <f>SUM(E86:E94)</f>
        <v>0</v>
      </c>
      <c r="F95" s="181">
        <f>SUM(F86:F94)</f>
        <v>0</v>
      </c>
      <c r="G95" s="181">
        <f>SUM(G86:G94)</f>
        <v>0</v>
      </c>
      <c r="H95" s="182"/>
    </row>
    <row r="96" spans="1:8" s="35" customFormat="1">
      <c r="A96" s="445" t="s">
        <v>30</v>
      </c>
      <c r="B96" s="445"/>
      <c r="C96" s="445"/>
      <c r="D96" s="445"/>
      <c r="E96" s="445"/>
      <c r="F96" s="445"/>
      <c r="G96" s="445"/>
      <c r="H96" s="446"/>
    </row>
    <row r="97" spans="1:255" s="54" customFormat="1">
      <c r="A97" s="133"/>
      <c r="B97" s="108"/>
      <c r="C97" s="134"/>
      <c r="D97" s="135"/>
      <c r="E97" s="136"/>
      <c r="F97" s="136"/>
      <c r="G97" s="137"/>
      <c r="H97" s="139"/>
    </row>
    <row r="98" spans="1:255" s="54" customFormat="1">
      <c r="A98" s="133"/>
      <c r="B98" s="285"/>
      <c r="C98" s="134"/>
      <c r="D98" s="135"/>
      <c r="E98" s="136"/>
      <c r="F98" s="136"/>
      <c r="G98" s="137"/>
      <c r="H98" s="139"/>
    </row>
    <row r="99" spans="1:255" s="59" customFormat="1">
      <c r="A99" s="133"/>
      <c r="B99" s="134"/>
      <c r="C99" s="134"/>
      <c r="D99" s="135"/>
      <c r="E99" s="136"/>
      <c r="F99" s="136"/>
      <c r="G99" s="137"/>
      <c r="H99" s="139"/>
    </row>
    <row r="100" spans="1:255" s="35" customFormat="1">
      <c r="A100" s="133"/>
      <c r="B100" s="122"/>
      <c r="C100" s="134"/>
      <c r="D100" s="135"/>
      <c r="E100" s="136"/>
      <c r="F100" s="136"/>
      <c r="G100" s="137"/>
      <c r="H100" s="139"/>
    </row>
    <row r="101" spans="1:255" s="35" customFormat="1" ht="16">
      <c r="A101" s="133"/>
      <c r="B101" s="91"/>
      <c r="C101" s="134"/>
      <c r="D101" s="135"/>
      <c r="E101" s="136"/>
      <c r="F101" s="136"/>
      <c r="G101" s="137"/>
      <c r="H101" s="139"/>
    </row>
    <row r="102" spans="1:255" s="35" customFormat="1">
      <c r="A102" s="133"/>
      <c r="B102" s="122"/>
      <c r="C102" s="134"/>
      <c r="D102" s="135"/>
      <c r="E102" s="136"/>
      <c r="F102" s="136"/>
      <c r="G102" s="137"/>
      <c r="H102" s="139"/>
    </row>
    <row r="103" spans="1:255" s="35" customFormat="1">
      <c r="A103" s="133"/>
      <c r="B103" s="142"/>
      <c r="C103" s="134"/>
      <c r="D103" s="135"/>
      <c r="E103" s="136"/>
      <c r="F103" s="136"/>
      <c r="G103" s="137"/>
      <c r="H103" s="139"/>
    </row>
    <row r="104" spans="1:255" s="35" customFormat="1">
      <c r="A104" s="133"/>
      <c r="B104" s="142"/>
      <c r="C104" s="134"/>
      <c r="D104" s="135"/>
      <c r="E104" s="136"/>
      <c r="F104" s="136"/>
      <c r="G104" s="137"/>
      <c r="H104" s="139"/>
    </row>
    <row r="105" spans="1:255" s="35" customFormat="1">
      <c r="A105" s="133"/>
      <c r="B105" s="108"/>
      <c r="C105" s="134"/>
      <c r="D105" s="135"/>
      <c r="E105" s="136"/>
      <c r="F105" s="136"/>
      <c r="G105" s="137"/>
      <c r="H105" s="139"/>
    </row>
    <row r="106" spans="1:255" s="35" customFormat="1">
      <c r="A106" s="133"/>
      <c r="B106" s="83"/>
      <c r="C106" s="134"/>
      <c r="D106" s="64"/>
      <c r="E106" s="82"/>
      <c r="F106" s="82"/>
      <c r="G106" s="82"/>
      <c r="H106" s="139"/>
    </row>
    <row r="107" spans="1:255" s="35" customFormat="1" ht="16">
      <c r="A107" s="133"/>
      <c r="B107" s="90"/>
      <c r="C107" s="134"/>
      <c r="D107" s="64"/>
      <c r="E107" s="82"/>
      <c r="F107" s="82"/>
      <c r="G107" s="82"/>
      <c r="H107" s="139"/>
      <c r="I107" s="41"/>
      <c r="J107" s="37"/>
      <c r="K107" s="42"/>
      <c r="L107" s="38"/>
      <c r="M107" s="39"/>
      <c r="N107" s="39"/>
      <c r="O107" s="39"/>
      <c r="P107" s="40"/>
      <c r="Q107" s="43"/>
      <c r="R107" s="44"/>
      <c r="S107" s="37"/>
      <c r="T107" s="42"/>
      <c r="U107" s="38"/>
      <c r="V107" s="39"/>
      <c r="W107" s="39"/>
      <c r="X107" s="39"/>
      <c r="Y107" s="40"/>
      <c r="Z107" s="43"/>
      <c r="AA107" s="44"/>
      <c r="AB107" s="37"/>
      <c r="AC107" s="42"/>
      <c r="AD107" s="38"/>
      <c r="AE107" s="39"/>
      <c r="AF107" s="39"/>
      <c r="AG107" s="39"/>
      <c r="AH107" s="40"/>
      <c r="AI107" s="43"/>
      <c r="AJ107" s="44"/>
      <c r="AK107" s="37"/>
      <c r="AL107" s="42"/>
      <c r="AM107" s="38"/>
      <c r="AN107" s="39"/>
      <c r="AO107" s="39"/>
      <c r="AP107" s="39"/>
      <c r="AQ107" s="40"/>
      <c r="AR107" s="43"/>
      <c r="AS107" s="44"/>
      <c r="AT107" s="37"/>
      <c r="AU107" s="42"/>
      <c r="AV107" s="38"/>
      <c r="AW107" s="39"/>
      <c r="AX107" s="39"/>
      <c r="AY107" s="39"/>
      <c r="AZ107" s="40"/>
      <c r="BA107" s="43"/>
      <c r="BB107" s="44"/>
      <c r="BC107" s="37"/>
      <c r="BD107" s="42"/>
      <c r="BE107" s="38"/>
      <c r="BF107" s="39"/>
      <c r="BG107" s="39"/>
      <c r="BH107" s="39"/>
      <c r="BI107" s="40"/>
      <c r="BJ107" s="43"/>
      <c r="BK107" s="44"/>
      <c r="BL107" s="37"/>
      <c r="BM107" s="42"/>
      <c r="BN107" s="38"/>
      <c r="BO107" s="39"/>
      <c r="BP107" s="39"/>
      <c r="BQ107" s="39"/>
      <c r="BR107" s="40"/>
      <c r="BS107" s="43"/>
      <c r="BT107" s="44"/>
      <c r="BU107" s="37"/>
      <c r="BV107" s="42"/>
      <c r="BW107" s="38"/>
      <c r="BX107" s="39"/>
      <c r="BY107" s="39"/>
      <c r="BZ107" s="39"/>
      <c r="CA107" s="40"/>
      <c r="CB107" s="43"/>
      <c r="CC107" s="44"/>
      <c r="CD107" s="37"/>
      <c r="CE107" s="42"/>
      <c r="CF107" s="38"/>
      <c r="CG107" s="39"/>
      <c r="CH107" s="39"/>
      <c r="CI107" s="39"/>
      <c r="CJ107" s="40"/>
      <c r="CK107" s="43"/>
      <c r="CL107" s="44"/>
      <c r="CM107" s="37"/>
      <c r="CN107" s="42"/>
      <c r="CO107" s="38"/>
      <c r="CP107" s="39"/>
      <c r="CQ107" s="39"/>
      <c r="CR107" s="39"/>
      <c r="CS107" s="40"/>
      <c r="CT107" s="43"/>
      <c r="CU107" s="44"/>
      <c r="CV107" s="37"/>
      <c r="CW107" s="42"/>
      <c r="CX107" s="38"/>
      <c r="CY107" s="39"/>
      <c r="CZ107" s="39"/>
      <c r="DA107" s="39"/>
      <c r="DB107" s="40"/>
      <c r="DC107" s="43"/>
      <c r="DD107" s="44"/>
      <c r="DE107" s="37"/>
      <c r="DF107" s="42"/>
      <c r="DG107" s="38"/>
      <c r="DH107" s="39"/>
      <c r="DI107" s="39"/>
      <c r="DJ107" s="39"/>
      <c r="DK107" s="40"/>
      <c r="DL107" s="43"/>
      <c r="DM107" s="44"/>
      <c r="DN107" s="37"/>
      <c r="DO107" s="42"/>
      <c r="DP107" s="38"/>
      <c r="DQ107" s="39"/>
      <c r="DR107" s="39"/>
      <c r="DS107" s="39"/>
      <c r="DT107" s="40"/>
      <c r="DU107" s="43"/>
      <c r="DV107" s="44"/>
      <c r="DW107" s="37"/>
      <c r="DX107" s="42"/>
      <c r="DY107" s="38"/>
      <c r="DZ107" s="39"/>
      <c r="EA107" s="39"/>
      <c r="EB107" s="39"/>
      <c r="EC107" s="40"/>
      <c r="ED107" s="43"/>
      <c r="EE107" s="44"/>
      <c r="EF107" s="37"/>
      <c r="EG107" s="42"/>
      <c r="EH107" s="38"/>
      <c r="EI107" s="39"/>
      <c r="EJ107" s="39"/>
      <c r="EK107" s="39"/>
      <c r="EL107" s="40"/>
      <c r="EM107" s="43"/>
      <c r="EN107" s="44"/>
      <c r="EO107" s="37"/>
      <c r="EP107" s="42"/>
      <c r="EQ107" s="38"/>
      <c r="ER107" s="39"/>
      <c r="ES107" s="39"/>
      <c r="ET107" s="39"/>
      <c r="EU107" s="40"/>
      <c r="EV107" s="43"/>
      <c r="EW107" s="44"/>
      <c r="EX107" s="37"/>
      <c r="EY107" s="42"/>
      <c r="EZ107" s="38"/>
      <c r="FA107" s="39"/>
      <c r="FB107" s="39"/>
      <c r="FC107" s="39"/>
      <c r="FD107" s="40"/>
      <c r="FE107" s="43"/>
      <c r="FF107" s="44"/>
      <c r="FG107" s="37"/>
      <c r="FH107" s="42"/>
      <c r="FI107" s="38"/>
      <c r="FJ107" s="39"/>
      <c r="FK107" s="39"/>
      <c r="FL107" s="39"/>
      <c r="FM107" s="40"/>
      <c r="FN107" s="43"/>
      <c r="FO107" s="44"/>
      <c r="FP107" s="37"/>
      <c r="FQ107" s="42"/>
      <c r="FR107" s="38"/>
      <c r="FS107" s="39"/>
      <c r="FT107" s="39"/>
      <c r="FU107" s="39"/>
      <c r="FV107" s="40"/>
      <c r="FW107" s="43"/>
      <c r="FX107" s="44"/>
      <c r="FY107" s="37"/>
      <c r="FZ107" s="42"/>
      <c r="GA107" s="38"/>
      <c r="GB107" s="39"/>
      <c r="GC107" s="39"/>
      <c r="GD107" s="39"/>
      <c r="GE107" s="40"/>
      <c r="GF107" s="43"/>
      <c r="GG107" s="44"/>
      <c r="GH107" s="37"/>
      <c r="GI107" s="42"/>
      <c r="GJ107" s="38"/>
      <c r="GK107" s="39"/>
      <c r="GL107" s="39"/>
      <c r="GM107" s="39"/>
      <c r="GN107" s="40"/>
      <c r="GO107" s="43"/>
      <c r="GP107" s="44"/>
      <c r="GQ107" s="37"/>
      <c r="GR107" s="42"/>
      <c r="GS107" s="38"/>
      <c r="GT107" s="39"/>
      <c r="GU107" s="39"/>
      <c r="GV107" s="39"/>
      <c r="GW107" s="40"/>
      <c r="GX107" s="43"/>
      <c r="GY107" s="44"/>
      <c r="GZ107" s="37"/>
      <c r="HA107" s="42"/>
      <c r="HB107" s="38"/>
      <c r="HC107" s="39"/>
      <c r="HD107" s="39"/>
      <c r="HE107" s="39"/>
      <c r="HF107" s="40"/>
      <c r="HG107" s="43"/>
      <c r="HH107" s="44"/>
      <c r="HI107" s="37"/>
      <c r="HJ107" s="42"/>
      <c r="HK107" s="38"/>
      <c r="HL107" s="39"/>
      <c r="HM107" s="39"/>
      <c r="HN107" s="39"/>
      <c r="HO107" s="40"/>
      <c r="HP107" s="43"/>
      <c r="HQ107" s="44"/>
      <c r="HR107" s="37"/>
      <c r="HS107" s="42"/>
      <c r="HT107" s="38"/>
      <c r="HU107" s="39"/>
      <c r="HV107" s="39"/>
      <c r="HW107" s="39"/>
      <c r="HX107" s="40"/>
      <c r="HY107" s="43"/>
      <c r="HZ107" s="44"/>
      <c r="IA107" s="37"/>
      <c r="IB107" s="42"/>
      <c r="IC107" s="38"/>
      <c r="ID107" s="39"/>
      <c r="IE107" s="39"/>
      <c r="IF107" s="39"/>
      <c r="IG107" s="40"/>
      <c r="IH107" s="43"/>
      <c r="II107" s="44"/>
      <c r="IJ107" s="37"/>
      <c r="IK107" s="42"/>
      <c r="IL107" s="38"/>
      <c r="IM107" s="39"/>
      <c r="IN107" s="39"/>
      <c r="IO107" s="39"/>
      <c r="IP107" s="40"/>
      <c r="IQ107" s="43"/>
      <c r="IR107" s="44"/>
      <c r="IS107" s="37"/>
      <c r="IT107" s="42"/>
      <c r="IU107" s="38"/>
    </row>
    <row r="108" spans="1:255" s="35" customFormat="1" ht="16">
      <c r="A108" s="133"/>
      <c r="B108" s="89"/>
      <c r="C108" s="134"/>
      <c r="D108" s="144"/>
      <c r="E108" s="145"/>
      <c r="F108" s="145"/>
      <c r="G108" s="145"/>
      <c r="H108" s="139"/>
      <c r="I108" s="45"/>
      <c r="J108" s="46"/>
      <c r="K108" s="47"/>
      <c r="L108" s="48"/>
      <c r="M108" s="49"/>
      <c r="N108" s="49"/>
      <c r="O108" s="49"/>
      <c r="P108" s="50"/>
      <c r="Q108" s="51"/>
      <c r="R108" s="45"/>
      <c r="S108" s="46"/>
      <c r="T108" s="47"/>
      <c r="U108" s="48"/>
      <c r="V108" s="49"/>
      <c r="W108" s="49"/>
      <c r="X108" s="49"/>
      <c r="Y108" s="50"/>
      <c r="Z108" s="51"/>
      <c r="AA108" s="45"/>
      <c r="AB108" s="46"/>
      <c r="AC108" s="47"/>
      <c r="AD108" s="48"/>
      <c r="AE108" s="49"/>
      <c r="AF108" s="49"/>
      <c r="AG108" s="49"/>
      <c r="AH108" s="50"/>
      <c r="AI108" s="51"/>
      <c r="AJ108" s="45"/>
      <c r="AK108" s="46"/>
      <c r="AL108" s="47"/>
      <c r="AM108" s="48"/>
      <c r="AN108" s="49"/>
      <c r="AO108" s="49"/>
      <c r="AP108" s="49"/>
      <c r="AQ108" s="50"/>
      <c r="AR108" s="51"/>
      <c r="AS108" s="45"/>
      <c r="AT108" s="46"/>
      <c r="AU108" s="47"/>
      <c r="AV108" s="48"/>
      <c r="AW108" s="49"/>
      <c r="AX108" s="49"/>
      <c r="AY108" s="49"/>
      <c r="AZ108" s="50"/>
      <c r="BA108" s="51"/>
      <c r="BB108" s="45"/>
      <c r="BC108" s="46"/>
      <c r="BD108" s="47"/>
      <c r="BE108" s="48"/>
      <c r="BF108" s="49"/>
      <c r="BG108" s="49"/>
      <c r="BH108" s="49"/>
      <c r="BI108" s="50"/>
      <c r="BJ108" s="51"/>
      <c r="BK108" s="45"/>
      <c r="BL108" s="46"/>
      <c r="BM108" s="47"/>
      <c r="BN108" s="48"/>
      <c r="BO108" s="49"/>
      <c r="BP108" s="49"/>
      <c r="BQ108" s="49"/>
      <c r="BR108" s="50"/>
      <c r="BS108" s="51"/>
      <c r="BT108" s="45"/>
      <c r="BU108" s="46"/>
      <c r="BV108" s="47"/>
      <c r="BW108" s="48"/>
      <c r="BX108" s="49"/>
      <c r="BY108" s="49"/>
      <c r="BZ108" s="49"/>
      <c r="CA108" s="50"/>
      <c r="CB108" s="51"/>
      <c r="CC108" s="45"/>
      <c r="CD108" s="46"/>
      <c r="CE108" s="47"/>
      <c r="CF108" s="48"/>
      <c r="CG108" s="49"/>
      <c r="CH108" s="49"/>
      <c r="CI108" s="49"/>
      <c r="CJ108" s="50"/>
      <c r="CK108" s="51"/>
      <c r="CL108" s="45"/>
      <c r="CM108" s="46"/>
      <c r="CN108" s="47"/>
      <c r="CO108" s="48"/>
      <c r="CP108" s="49"/>
      <c r="CQ108" s="49"/>
      <c r="CR108" s="49"/>
      <c r="CS108" s="50"/>
      <c r="CT108" s="51"/>
      <c r="CU108" s="45"/>
      <c r="CV108" s="46"/>
      <c r="CW108" s="47"/>
      <c r="CX108" s="48"/>
      <c r="CY108" s="49"/>
      <c r="CZ108" s="49"/>
      <c r="DA108" s="49"/>
      <c r="DB108" s="50"/>
      <c r="DC108" s="51"/>
      <c r="DD108" s="45"/>
      <c r="DE108" s="46"/>
      <c r="DF108" s="47"/>
      <c r="DG108" s="48"/>
      <c r="DH108" s="49"/>
      <c r="DI108" s="49"/>
      <c r="DJ108" s="49"/>
      <c r="DK108" s="50"/>
      <c r="DL108" s="51"/>
      <c r="DM108" s="45"/>
      <c r="DN108" s="46"/>
      <c r="DO108" s="47"/>
      <c r="DP108" s="48"/>
      <c r="DQ108" s="49"/>
      <c r="DR108" s="49"/>
      <c r="DS108" s="49"/>
      <c r="DT108" s="50"/>
      <c r="DU108" s="51"/>
      <c r="DV108" s="45"/>
      <c r="DW108" s="46"/>
      <c r="DX108" s="47"/>
      <c r="DY108" s="48"/>
      <c r="DZ108" s="49"/>
      <c r="EA108" s="49"/>
      <c r="EB108" s="49"/>
      <c r="EC108" s="50"/>
      <c r="ED108" s="51"/>
      <c r="EE108" s="45"/>
      <c r="EF108" s="46"/>
      <c r="EG108" s="47"/>
      <c r="EH108" s="48"/>
      <c r="EI108" s="49"/>
      <c r="EJ108" s="49"/>
      <c r="EK108" s="49"/>
      <c r="EL108" s="50"/>
      <c r="EM108" s="51"/>
      <c r="EN108" s="45"/>
      <c r="EO108" s="46"/>
      <c r="EP108" s="47"/>
      <c r="EQ108" s="48"/>
      <c r="ER108" s="49"/>
      <c r="ES108" s="49"/>
      <c r="ET108" s="49"/>
      <c r="EU108" s="50"/>
      <c r="EV108" s="51"/>
      <c r="EW108" s="45"/>
      <c r="EX108" s="46"/>
      <c r="EY108" s="47"/>
      <c r="EZ108" s="48"/>
      <c r="FA108" s="49"/>
      <c r="FB108" s="49"/>
      <c r="FC108" s="49"/>
      <c r="FD108" s="50"/>
      <c r="FE108" s="51"/>
      <c r="FF108" s="45"/>
      <c r="FG108" s="46"/>
      <c r="FH108" s="47"/>
      <c r="FI108" s="48"/>
      <c r="FJ108" s="49"/>
      <c r="FK108" s="49"/>
      <c r="FL108" s="49"/>
      <c r="FM108" s="50"/>
      <c r="FN108" s="51"/>
      <c r="FO108" s="45"/>
      <c r="FP108" s="46"/>
      <c r="FQ108" s="47"/>
      <c r="FR108" s="48"/>
      <c r="FS108" s="49"/>
      <c r="FT108" s="49"/>
      <c r="FU108" s="49"/>
      <c r="FV108" s="50"/>
      <c r="FW108" s="51"/>
      <c r="FX108" s="45"/>
      <c r="FY108" s="46"/>
      <c r="FZ108" s="47"/>
      <c r="GA108" s="48"/>
      <c r="GB108" s="49"/>
      <c r="GC108" s="49"/>
      <c r="GD108" s="49"/>
      <c r="GE108" s="50"/>
      <c r="GF108" s="51"/>
      <c r="GG108" s="45"/>
      <c r="GH108" s="46"/>
      <c r="GI108" s="47"/>
      <c r="GJ108" s="48"/>
      <c r="GK108" s="49"/>
      <c r="GL108" s="49"/>
      <c r="GM108" s="49"/>
      <c r="GN108" s="50"/>
      <c r="GO108" s="51"/>
      <c r="GP108" s="45"/>
      <c r="GQ108" s="46"/>
      <c r="GR108" s="47"/>
      <c r="GS108" s="48"/>
      <c r="GT108" s="49"/>
      <c r="GU108" s="49"/>
      <c r="GV108" s="49"/>
      <c r="GW108" s="50"/>
      <c r="GX108" s="51"/>
      <c r="GY108" s="45"/>
      <c r="GZ108" s="46"/>
      <c r="HA108" s="47"/>
      <c r="HB108" s="48"/>
      <c r="HC108" s="49"/>
      <c r="HD108" s="49"/>
      <c r="HE108" s="49"/>
      <c r="HF108" s="50"/>
      <c r="HG108" s="51"/>
      <c r="HH108" s="45"/>
      <c r="HI108" s="46"/>
      <c r="HJ108" s="47"/>
      <c r="HK108" s="48"/>
      <c r="HL108" s="49"/>
      <c r="HM108" s="49"/>
      <c r="HN108" s="49"/>
      <c r="HO108" s="50"/>
      <c r="HP108" s="51"/>
      <c r="HQ108" s="45"/>
      <c r="HR108" s="46"/>
      <c r="HS108" s="47"/>
      <c r="HT108" s="48"/>
      <c r="HU108" s="49"/>
      <c r="HV108" s="49"/>
      <c r="HW108" s="49"/>
      <c r="HX108" s="50"/>
      <c r="HY108" s="51"/>
      <c r="HZ108" s="45"/>
      <c r="IA108" s="46"/>
      <c r="IB108" s="47"/>
      <c r="IC108" s="48"/>
      <c r="ID108" s="49"/>
      <c r="IE108" s="49"/>
      <c r="IF108" s="49"/>
      <c r="IG108" s="50"/>
      <c r="IH108" s="51"/>
      <c r="II108" s="45"/>
      <c r="IJ108" s="46"/>
      <c r="IK108" s="47"/>
      <c r="IL108" s="48"/>
      <c r="IM108" s="49"/>
      <c r="IN108" s="49"/>
      <c r="IO108" s="49"/>
      <c r="IP108" s="50"/>
      <c r="IQ108" s="51"/>
      <c r="IR108" s="45"/>
      <c r="IS108" s="46"/>
      <c r="IT108" s="47"/>
      <c r="IU108" s="48"/>
    </row>
    <row r="109" spans="1:255" s="35" customFormat="1">
      <c r="A109" s="133"/>
      <c r="B109" s="108"/>
      <c r="C109" s="134"/>
      <c r="D109" s="135"/>
      <c r="E109" s="136"/>
      <c r="F109" s="136"/>
      <c r="G109" s="137"/>
      <c r="H109" s="139"/>
    </row>
    <row r="110" spans="1:255" s="35" customFormat="1">
      <c r="A110" s="279"/>
      <c r="B110" s="280"/>
      <c r="C110" s="281"/>
      <c r="D110" s="282"/>
      <c r="E110" s="283"/>
      <c r="F110" s="283"/>
      <c r="G110" s="284"/>
      <c r="H110" s="147"/>
    </row>
    <row r="111" spans="1:255" s="35" customFormat="1">
      <c r="A111" s="301"/>
      <c r="B111" s="302"/>
      <c r="C111" s="303" t="s">
        <v>10</v>
      </c>
      <c r="D111" s="304"/>
      <c r="E111" s="305">
        <f>SUM(E97:E110)</f>
        <v>0</v>
      </c>
      <c r="F111" s="305">
        <f>SUM(F97:F110)</f>
        <v>0</v>
      </c>
      <c r="G111" s="305">
        <f>SUM(G97:G110)</f>
        <v>0</v>
      </c>
      <c r="H111" s="306"/>
    </row>
    <row r="112" spans="1:255" s="35" customFormat="1">
      <c r="A112" s="445" t="s">
        <v>31</v>
      </c>
      <c r="B112" s="450"/>
      <c r="C112" s="450"/>
      <c r="D112" s="450"/>
      <c r="E112" s="450"/>
      <c r="F112" s="450"/>
      <c r="G112" s="450"/>
      <c r="H112" s="451"/>
    </row>
    <row r="113" spans="1:8" s="59" customFormat="1">
      <c r="A113" s="133"/>
      <c r="B113" s="108"/>
      <c r="C113" s="134"/>
      <c r="D113" s="135"/>
      <c r="E113" s="136"/>
      <c r="F113" s="136"/>
      <c r="G113" s="137"/>
      <c r="H113" s="139"/>
    </row>
    <row r="114" spans="1:8" s="35" customFormat="1">
      <c r="A114" s="133"/>
      <c r="B114" s="83"/>
      <c r="C114" s="134"/>
      <c r="D114" s="135"/>
      <c r="E114" s="136"/>
      <c r="F114" s="136"/>
      <c r="G114" s="137"/>
      <c r="H114" s="139"/>
    </row>
    <row r="115" spans="1:8" s="54" customFormat="1">
      <c r="A115" s="133"/>
      <c r="B115" s="66"/>
      <c r="C115" s="134"/>
      <c r="D115" s="135"/>
      <c r="E115" s="136"/>
      <c r="F115" s="136"/>
      <c r="G115" s="137"/>
      <c r="H115" s="139"/>
    </row>
    <row r="116" spans="1:8" s="54" customFormat="1" ht="16">
      <c r="A116" s="133"/>
      <c r="B116" s="90"/>
      <c r="C116" s="134"/>
      <c r="D116" s="135"/>
      <c r="E116" s="136"/>
      <c r="F116" s="136"/>
      <c r="G116" s="137"/>
      <c r="H116" s="139"/>
    </row>
    <row r="117" spans="1:8" s="54" customFormat="1">
      <c r="A117" s="133"/>
      <c r="B117" s="83"/>
      <c r="C117" s="134"/>
      <c r="D117" s="135"/>
      <c r="E117" s="136"/>
      <c r="F117" s="136"/>
      <c r="G117" s="137"/>
      <c r="H117" s="139"/>
    </row>
    <row r="118" spans="1:8" s="54" customFormat="1" ht="16">
      <c r="A118" s="133"/>
      <c r="B118" s="90"/>
      <c r="C118" s="134"/>
      <c r="D118" s="135"/>
      <c r="E118" s="136"/>
      <c r="F118" s="136"/>
      <c r="G118" s="137"/>
      <c r="H118" s="139"/>
    </row>
    <row r="119" spans="1:8" s="59" customFormat="1">
      <c r="A119" s="133"/>
      <c r="B119" s="108"/>
      <c r="C119" s="134"/>
      <c r="D119" s="135"/>
      <c r="E119" s="136"/>
      <c r="F119" s="136"/>
      <c r="G119" s="137"/>
      <c r="H119" s="139"/>
    </row>
    <row r="120" spans="1:8" s="54" customFormat="1">
      <c r="A120" s="133"/>
      <c r="B120" s="83"/>
      <c r="C120" s="134"/>
      <c r="D120" s="135"/>
      <c r="E120" s="136"/>
      <c r="F120" s="136"/>
      <c r="G120" s="137"/>
      <c r="H120" s="139"/>
    </row>
    <row r="121" spans="1:8" s="35" customFormat="1" ht="15" customHeight="1">
      <c r="A121" s="133"/>
      <c r="B121" s="90"/>
      <c r="C121" s="134"/>
      <c r="D121" s="64"/>
      <c r="E121" s="82"/>
      <c r="F121" s="82"/>
      <c r="G121" s="82"/>
      <c r="H121" s="139"/>
    </row>
    <row r="122" spans="1:8" s="35" customFormat="1">
      <c r="A122" s="148"/>
      <c r="B122" s="83"/>
      <c r="C122" s="149"/>
      <c r="D122" s="65"/>
      <c r="E122" s="93"/>
      <c r="F122" s="93"/>
      <c r="G122" s="93"/>
      <c r="H122" s="150"/>
    </row>
    <row r="123" spans="1:8" s="35" customFormat="1">
      <c r="A123" s="84"/>
      <c r="B123" s="83"/>
      <c r="C123" s="66"/>
      <c r="D123" s="64"/>
      <c r="E123" s="82"/>
      <c r="F123" s="82"/>
      <c r="G123" s="82"/>
      <c r="H123" s="151"/>
    </row>
    <row r="124" spans="1:8" s="35" customFormat="1" ht="15" customHeight="1">
      <c r="A124" s="84"/>
      <c r="B124" s="83"/>
      <c r="C124" s="66"/>
      <c r="D124" s="64"/>
      <c r="E124" s="82"/>
      <c r="F124" s="82"/>
      <c r="G124" s="82"/>
      <c r="H124" s="139"/>
    </row>
    <row r="125" spans="1:8" s="35" customFormat="1">
      <c r="A125" s="152"/>
      <c r="B125" s="83"/>
      <c r="C125" s="142"/>
      <c r="D125" s="153"/>
      <c r="E125" s="154"/>
      <c r="F125" s="154"/>
      <c r="G125" s="155"/>
      <c r="H125" s="157"/>
    </row>
    <row r="126" spans="1:8" s="35" customFormat="1">
      <c r="A126" s="152"/>
      <c r="B126" s="158"/>
      <c r="C126" s="142"/>
      <c r="D126" s="153"/>
      <c r="E126" s="154"/>
      <c r="F126" s="154"/>
      <c r="G126" s="155"/>
      <c r="H126" s="157"/>
    </row>
    <row r="127" spans="1:8" s="35" customFormat="1">
      <c r="A127" s="152"/>
      <c r="B127" s="83"/>
      <c r="C127" s="142"/>
      <c r="D127" s="153"/>
      <c r="E127" s="154"/>
      <c r="F127" s="154"/>
      <c r="G127" s="155"/>
      <c r="H127" s="157"/>
    </row>
    <row r="128" spans="1:8" s="35" customFormat="1">
      <c r="A128" s="152"/>
      <c r="B128" s="158"/>
      <c r="C128" s="142"/>
      <c r="D128" s="153"/>
      <c r="E128" s="154"/>
      <c r="F128" s="154"/>
      <c r="G128" s="155"/>
      <c r="H128" s="157"/>
    </row>
    <row r="129" spans="1:8" s="54" customFormat="1">
      <c r="A129" s="298"/>
      <c r="B129" s="299"/>
      <c r="C129" s="164" t="s">
        <v>10</v>
      </c>
      <c r="D129" s="165"/>
      <c r="E129" s="166">
        <f>SUM(E113:E128)</f>
        <v>0</v>
      </c>
      <c r="F129" s="166">
        <f>SUM(F113:F128)</f>
        <v>0</v>
      </c>
      <c r="G129" s="166">
        <f>SUM(G113:G127)</f>
        <v>0</v>
      </c>
      <c r="H129" s="300"/>
    </row>
    <row r="130" spans="1:8" s="35" customFormat="1">
      <c r="A130" s="445" t="s">
        <v>67</v>
      </c>
      <c r="B130" s="445"/>
      <c r="C130" s="445"/>
      <c r="D130" s="445"/>
      <c r="E130" s="445"/>
      <c r="F130" s="445"/>
      <c r="G130" s="445"/>
      <c r="H130" s="446"/>
    </row>
    <row r="131" spans="1:8" s="35" customFormat="1">
      <c r="A131" s="96"/>
      <c r="B131" s="97"/>
      <c r="C131" s="66"/>
      <c r="D131" s="86"/>
      <c r="E131" s="82"/>
      <c r="F131" s="82"/>
      <c r="G131" s="68"/>
      <c r="H131" s="67"/>
    </row>
    <row r="132" spans="1:8" s="59" customFormat="1">
      <c r="A132" s="96"/>
      <c r="B132" s="97"/>
      <c r="C132" s="66"/>
      <c r="D132" s="86"/>
      <c r="E132" s="82"/>
      <c r="F132" s="82"/>
      <c r="G132" s="68"/>
      <c r="H132" s="67"/>
    </row>
    <row r="133" spans="1:8" s="54" customFormat="1">
      <c r="A133" s="159"/>
      <c r="B133" s="126"/>
      <c r="C133" s="127"/>
      <c r="D133" s="128"/>
      <c r="E133" s="129"/>
      <c r="F133" s="129"/>
      <c r="G133" s="130"/>
      <c r="H133" s="160"/>
    </row>
    <row r="134" spans="1:8" s="54" customFormat="1">
      <c r="A134" s="96"/>
      <c r="B134" s="97"/>
      <c r="C134" s="66"/>
      <c r="D134" s="86"/>
      <c r="E134" s="82"/>
      <c r="F134" s="82"/>
      <c r="G134" s="68"/>
      <c r="H134" s="67"/>
    </row>
    <row r="135" spans="1:8" s="35" customFormat="1">
      <c r="A135" s="96"/>
      <c r="B135" s="66"/>
      <c r="C135" s="66"/>
      <c r="D135" s="86"/>
      <c r="E135" s="82"/>
      <c r="F135" s="82"/>
      <c r="G135" s="68"/>
      <c r="H135" s="67"/>
    </row>
    <row r="136" spans="1:8" s="35" customFormat="1">
      <c r="A136" s="96"/>
      <c r="B136" s="66"/>
      <c r="C136" s="66"/>
      <c r="D136" s="86"/>
      <c r="E136" s="82"/>
      <c r="F136" s="82"/>
      <c r="G136" s="68"/>
      <c r="H136" s="67"/>
    </row>
    <row r="137" spans="1:8" s="35" customFormat="1">
      <c r="A137" s="96"/>
      <c r="B137" s="66"/>
      <c r="C137" s="66"/>
      <c r="D137" s="86"/>
      <c r="E137" s="82"/>
      <c r="F137" s="82"/>
      <c r="G137" s="68"/>
      <c r="H137" s="67"/>
    </row>
    <row r="138" spans="1:8" s="35" customFormat="1">
      <c r="A138" s="96"/>
      <c r="B138" s="97"/>
      <c r="C138" s="66"/>
      <c r="D138" s="86"/>
      <c r="E138" s="82"/>
      <c r="F138" s="82"/>
      <c r="G138" s="68"/>
      <c r="H138" s="67"/>
    </row>
    <row r="139" spans="1:8" s="35" customFormat="1">
      <c r="A139" s="96"/>
      <c r="B139" s="97"/>
      <c r="C139" s="66"/>
      <c r="D139" s="86"/>
      <c r="E139" s="82"/>
      <c r="F139" s="82"/>
      <c r="G139" s="68"/>
      <c r="H139" s="67"/>
    </row>
    <row r="140" spans="1:8" s="35" customFormat="1">
      <c r="A140" s="96"/>
      <c r="B140" s="97"/>
      <c r="C140" s="66"/>
      <c r="D140" s="86"/>
      <c r="E140" s="82"/>
      <c r="F140" s="82"/>
      <c r="G140" s="68"/>
      <c r="H140" s="67"/>
    </row>
    <row r="141" spans="1:8" s="35" customFormat="1">
      <c r="A141" s="96"/>
      <c r="B141" s="97"/>
      <c r="C141" s="66"/>
      <c r="D141" s="86"/>
      <c r="E141" s="82"/>
      <c r="F141" s="82"/>
      <c r="G141" s="68"/>
      <c r="H141" s="67"/>
    </row>
    <row r="142" spans="1:8" s="35" customFormat="1">
      <c r="A142" s="96"/>
      <c r="B142" s="97"/>
      <c r="C142" s="66"/>
      <c r="D142" s="86"/>
      <c r="E142" s="82"/>
      <c r="F142" s="82"/>
      <c r="G142" s="68"/>
      <c r="H142" s="67"/>
    </row>
    <row r="143" spans="1:8" s="35" customFormat="1">
      <c r="A143" s="96"/>
      <c r="B143" s="97"/>
      <c r="C143" s="66"/>
      <c r="D143" s="86"/>
      <c r="E143" s="82"/>
      <c r="F143" s="82"/>
      <c r="G143" s="68"/>
      <c r="H143" s="67"/>
    </row>
    <row r="144" spans="1:8" s="35" customFormat="1">
      <c r="A144" s="161"/>
      <c r="B144" s="162"/>
      <c r="C144" s="163"/>
      <c r="D144" s="92"/>
      <c r="E144" s="93"/>
      <c r="F144" s="93"/>
      <c r="G144" s="72"/>
      <c r="H144" s="95"/>
    </row>
    <row r="145" spans="1:8" s="35" customFormat="1">
      <c r="A145" s="161"/>
      <c r="B145" s="162"/>
      <c r="C145" s="163"/>
      <c r="D145" s="92"/>
      <c r="E145" s="93"/>
      <c r="F145" s="93"/>
      <c r="G145" s="72"/>
      <c r="H145" s="95"/>
    </row>
    <row r="146" spans="1:8" s="35" customFormat="1">
      <c r="A146" s="161"/>
      <c r="B146" s="97"/>
      <c r="C146" s="163"/>
      <c r="D146" s="92"/>
      <c r="E146" s="93"/>
      <c r="F146" s="93"/>
      <c r="G146" s="72"/>
      <c r="H146" s="95"/>
    </row>
    <row r="147" spans="1:8" s="35" customFormat="1">
      <c r="A147" s="161"/>
      <c r="B147" s="162"/>
      <c r="C147" s="163"/>
      <c r="D147" s="92"/>
      <c r="E147" s="93"/>
      <c r="F147" s="93"/>
      <c r="G147" s="72"/>
      <c r="H147" s="95"/>
    </row>
    <row r="148" spans="1:8" s="35" customFormat="1">
      <c r="A148" s="161"/>
      <c r="B148" s="162"/>
      <c r="C148" s="163"/>
      <c r="D148" s="92"/>
      <c r="E148" s="93"/>
      <c r="F148" s="93"/>
      <c r="G148" s="72"/>
      <c r="H148" s="95"/>
    </row>
    <row r="149" spans="1:8" s="35" customFormat="1">
      <c r="A149" s="161"/>
      <c r="B149" s="162"/>
      <c r="C149" s="163"/>
      <c r="D149" s="92"/>
      <c r="E149" s="93"/>
      <c r="F149" s="93"/>
      <c r="G149" s="72"/>
      <c r="H149" s="95"/>
    </row>
    <row r="150" spans="1:8" s="35" customFormat="1">
      <c r="A150" s="161"/>
      <c r="B150" s="162"/>
      <c r="C150" s="163"/>
      <c r="D150" s="92"/>
      <c r="E150" s="93"/>
      <c r="F150" s="93"/>
      <c r="G150" s="72"/>
      <c r="H150" s="95"/>
    </row>
    <row r="151" spans="1:8" s="35" customFormat="1">
      <c r="A151" s="161"/>
      <c r="B151" s="162"/>
      <c r="C151" s="163"/>
      <c r="D151" s="92"/>
      <c r="E151" s="93"/>
      <c r="F151" s="93"/>
      <c r="G151" s="72"/>
      <c r="H151" s="95"/>
    </row>
    <row r="152" spans="1:8" s="35" customFormat="1">
      <c r="A152" s="161"/>
      <c r="B152" s="97"/>
      <c r="C152" s="163"/>
      <c r="D152" s="92"/>
      <c r="E152" s="93"/>
      <c r="F152" s="93"/>
      <c r="G152" s="72"/>
      <c r="H152" s="95"/>
    </row>
    <row r="153" spans="1:8" s="35" customFormat="1" ht="16">
      <c r="A153" s="161"/>
      <c r="B153" s="91"/>
      <c r="C153" s="163"/>
      <c r="D153" s="92"/>
      <c r="E153" s="93"/>
      <c r="F153" s="93"/>
      <c r="G153" s="72"/>
      <c r="H153" s="95"/>
    </row>
    <row r="154" spans="1:8" s="35" customFormat="1">
      <c r="A154" s="161"/>
      <c r="B154" s="97"/>
      <c r="C154" s="163"/>
      <c r="D154" s="92"/>
      <c r="E154" s="93"/>
      <c r="F154" s="93"/>
      <c r="G154" s="72"/>
      <c r="H154" s="95"/>
    </row>
    <row r="155" spans="1:8" s="35" customFormat="1">
      <c r="A155" s="296"/>
      <c r="B155" s="287"/>
      <c r="C155" s="292" t="s">
        <v>10</v>
      </c>
      <c r="D155" s="293"/>
      <c r="E155" s="294">
        <f>SUM(E131:E154)</f>
        <v>0</v>
      </c>
      <c r="F155" s="294">
        <f>SUM(F131:F143)</f>
        <v>0</v>
      </c>
      <c r="G155" s="294">
        <f>SUM(G131:G143)</f>
        <v>0</v>
      </c>
      <c r="H155" s="297"/>
    </row>
    <row r="156" spans="1:8" s="35" customFormat="1">
      <c r="A156" s="445" t="s">
        <v>66</v>
      </c>
      <c r="B156" s="445"/>
      <c r="C156" s="445"/>
      <c r="D156" s="445"/>
      <c r="E156" s="445"/>
      <c r="F156" s="445"/>
      <c r="G156" s="445"/>
      <c r="H156" s="446"/>
    </row>
    <row r="157" spans="1:8" s="54" customFormat="1">
      <c r="A157" s="125"/>
      <c r="B157" s="126"/>
      <c r="C157" s="127"/>
      <c r="D157" s="128"/>
      <c r="E157" s="129"/>
      <c r="F157" s="129"/>
      <c r="G157" s="130"/>
      <c r="H157" s="132"/>
    </row>
    <row r="158" spans="1:8" s="54" customFormat="1" ht="29" customHeight="1">
      <c r="A158" s="125"/>
      <c r="B158" s="126"/>
      <c r="C158" s="127"/>
      <c r="D158" s="128"/>
      <c r="E158" s="129"/>
      <c r="F158" s="129"/>
      <c r="G158" s="130"/>
      <c r="H158" s="132"/>
    </row>
    <row r="159" spans="1:8" s="54" customFormat="1">
      <c r="A159" s="84"/>
      <c r="B159" s="97"/>
      <c r="C159" s="66"/>
      <c r="D159" s="86"/>
      <c r="E159" s="82"/>
      <c r="F159" s="129"/>
      <c r="G159" s="130"/>
      <c r="H159" s="85"/>
    </row>
    <row r="160" spans="1:8" s="54" customFormat="1">
      <c r="A160" s="84"/>
      <c r="B160" s="124"/>
      <c r="C160" s="66"/>
      <c r="D160" s="86"/>
      <c r="E160" s="82"/>
      <c r="F160" s="129"/>
      <c r="G160" s="130"/>
      <c r="H160" s="85"/>
    </row>
    <row r="161" spans="1:8" s="35" customFormat="1">
      <c r="A161" s="84"/>
      <c r="B161" s="69"/>
      <c r="C161" s="66"/>
      <c r="D161" s="86"/>
      <c r="E161" s="82"/>
      <c r="F161" s="82"/>
      <c r="G161" s="68"/>
      <c r="H161" s="85"/>
    </row>
    <row r="162" spans="1:8" s="35" customFormat="1">
      <c r="A162" s="84"/>
      <c r="B162" s="69"/>
      <c r="C162" s="66"/>
      <c r="D162" s="86"/>
      <c r="E162" s="82"/>
      <c r="F162" s="82"/>
      <c r="G162" s="68"/>
      <c r="H162" s="85"/>
    </row>
    <row r="163" spans="1:8" s="35" customFormat="1">
      <c r="A163" s="84"/>
      <c r="B163" s="66"/>
      <c r="C163" s="66"/>
      <c r="D163" s="86"/>
      <c r="E163" s="82"/>
      <c r="F163" s="82"/>
      <c r="G163" s="68"/>
      <c r="H163" s="85"/>
    </row>
    <row r="164" spans="1:8" s="35" customFormat="1" ht="16">
      <c r="A164" s="84"/>
      <c r="B164" s="89"/>
      <c r="C164" s="66"/>
      <c r="D164" s="86"/>
      <c r="E164" s="82"/>
      <c r="F164" s="82"/>
      <c r="G164" s="68"/>
      <c r="H164" s="85"/>
    </row>
    <row r="165" spans="1:8" s="35" customFormat="1" ht="16">
      <c r="A165" s="84"/>
      <c r="B165" s="89"/>
      <c r="C165" s="66"/>
      <c r="D165" s="86"/>
      <c r="E165" s="82"/>
      <c r="F165" s="82"/>
      <c r="G165" s="68"/>
      <c r="H165" s="85"/>
    </row>
    <row r="166" spans="1:8" s="35" customFormat="1">
      <c r="A166" s="84"/>
      <c r="B166" s="97"/>
      <c r="C166" s="66"/>
      <c r="D166" s="86"/>
      <c r="E166" s="82"/>
      <c r="F166" s="82"/>
      <c r="G166" s="68"/>
      <c r="H166" s="85"/>
    </row>
    <row r="167" spans="1:8" s="35" customFormat="1">
      <c r="A167" s="84"/>
      <c r="B167" s="69"/>
      <c r="C167" s="66"/>
      <c r="D167" s="86"/>
      <c r="E167" s="82"/>
      <c r="F167" s="82"/>
      <c r="G167" s="68"/>
      <c r="H167" s="85"/>
    </row>
    <row r="168" spans="1:8" s="35" customFormat="1">
      <c r="A168" s="84"/>
      <c r="B168" s="66"/>
      <c r="C168" s="66"/>
      <c r="D168" s="86"/>
      <c r="E168" s="82"/>
      <c r="F168" s="82"/>
      <c r="G168" s="68"/>
      <c r="H168" s="85"/>
    </row>
    <row r="169" spans="1:8" s="35" customFormat="1" ht="28" customHeight="1">
      <c r="A169" s="84"/>
      <c r="B169" s="124"/>
      <c r="C169" s="66"/>
      <c r="D169" s="86"/>
      <c r="E169" s="82"/>
      <c r="F169" s="82"/>
      <c r="G169" s="68"/>
      <c r="H169" s="85"/>
    </row>
    <row r="170" spans="1:8" s="35" customFormat="1">
      <c r="A170" s="84"/>
      <c r="B170" s="97"/>
      <c r="C170" s="66"/>
      <c r="D170" s="86"/>
      <c r="E170" s="82"/>
      <c r="F170" s="82"/>
      <c r="G170" s="68"/>
      <c r="H170" s="85"/>
    </row>
    <row r="171" spans="1:8" s="35" customFormat="1">
      <c r="A171" s="291"/>
      <c r="B171" s="287"/>
      <c r="C171" s="292" t="s">
        <v>10</v>
      </c>
      <c r="D171" s="293"/>
      <c r="E171" s="294">
        <f>SUM(E157:E170)</f>
        <v>0</v>
      </c>
      <c r="F171" s="294">
        <f t="shared" ref="F171:G171" si="0">SUM(F157:F170)</f>
        <v>0</v>
      </c>
      <c r="G171" s="294">
        <f t="shared" si="0"/>
        <v>0</v>
      </c>
      <c r="H171" s="295"/>
    </row>
    <row r="172" spans="1:8" s="35" customFormat="1">
      <c r="A172" s="445" t="s">
        <v>32</v>
      </c>
      <c r="B172" s="445"/>
      <c r="C172" s="445"/>
      <c r="D172" s="445"/>
      <c r="E172" s="445"/>
      <c r="F172" s="445"/>
      <c r="G172" s="445"/>
      <c r="H172" s="446"/>
    </row>
    <row r="173" spans="1:8" s="35" customFormat="1">
      <c r="A173" s="125"/>
      <c r="B173" s="69"/>
      <c r="C173" s="127"/>
      <c r="D173" s="128"/>
      <c r="E173" s="129"/>
      <c r="F173" s="129"/>
      <c r="G173" s="130"/>
      <c r="H173" s="132"/>
    </row>
    <row r="174" spans="1:8" s="35" customFormat="1">
      <c r="A174" s="84"/>
      <c r="B174" s="97"/>
      <c r="C174" s="66"/>
      <c r="D174" s="86"/>
      <c r="E174" s="82"/>
      <c r="F174" s="82"/>
      <c r="G174" s="68"/>
      <c r="H174" s="85"/>
    </row>
    <row r="175" spans="1:8" s="35" customFormat="1">
      <c r="A175" s="84"/>
      <c r="B175" s="66"/>
      <c r="C175" s="66"/>
      <c r="D175" s="86"/>
      <c r="E175" s="82"/>
      <c r="F175" s="82"/>
      <c r="G175" s="68"/>
      <c r="H175" s="85"/>
    </row>
    <row r="176" spans="1:8" s="35" customFormat="1">
      <c r="A176" s="84"/>
      <c r="B176" s="66"/>
      <c r="C176" s="66"/>
      <c r="D176" s="86"/>
      <c r="E176" s="82"/>
      <c r="F176" s="82"/>
      <c r="G176" s="68"/>
      <c r="H176" s="85"/>
    </row>
    <row r="177" spans="1:8" s="35" customFormat="1">
      <c r="A177" s="84"/>
      <c r="B177" s="66"/>
      <c r="C177" s="66"/>
      <c r="D177" s="86"/>
      <c r="E177" s="82"/>
      <c r="F177" s="82"/>
      <c r="G177" s="68"/>
      <c r="H177" s="85"/>
    </row>
    <row r="178" spans="1:8" s="35" customFormat="1">
      <c r="A178" s="84"/>
      <c r="B178" s="66"/>
      <c r="C178" s="66"/>
      <c r="D178" s="86"/>
      <c r="E178" s="82"/>
      <c r="F178" s="82"/>
      <c r="G178" s="68"/>
      <c r="H178" s="85"/>
    </row>
    <row r="179" spans="1:8" s="35" customFormat="1">
      <c r="A179" s="84"/>
      <c r="B179" s="69"/>
      <c r="C179" s="66"/>
      <c r="D179" s="86"/>
      <c r="E179" s="82"/>
      <c r="F179" s="82"/>
      <c r="G179" s="68"/>
      <c r="H179" s="85"/>
    </row>
    <row r="180" spans="1:8" s="35" customFormat="1">
      <c r="A180" s="84"/>
      <c r="B180" s="66"/>
      <c r="C180" s="66"/>
      <c r="D180" s="86"/>
      <c r="E180" s="82"/>
      <c r="F180" s="82"/>
      <c r="G180" s="68"/>
      <c r="H180" s="85"/>
    </row>
    <row r="181" spans="1:8" s="35" customFormat="1">
      <c r="A181" s="84"/>
      <c r="B181" s="97"/>
      <c r="C181" s="66"/>
      <c r="D181" s="86"/>
      <c r="E181" s="82"/>
      <c r="F181" s="82"/>
      <c r="G181" s="68"/>
      <c r="H181" s="85"/>
    </row>
    <row r="182" spans="1:8" s="35" customFormat="1">
      <c r="A182" s="84"/>
      <c r="B182" s="97"/>
      <c r="C182" s="66"/>
      <c r="D182" s="86"/>
      <c r="E182" s="82"/>
      <c r="F182" s="82"/>
      <c r="G182" s="68"/>
      <c r="H182" s="85"/>
    </row>
    <row r="183" spans="1:8" s="35" customFormat="1">
      <c r="A183" s="84"/>
      <c r="B183" s="69"/>
      <c r="C183" s="66"/>
      <c r="D183" s="86"/>
      <c r="E183" s="82"/>
      <c r="F183" s="82"/>
      <c r="G183" s="68"/>
      <c r="H183" s="85"/>
    </row>
    <row r="184" spans="1:8" s="35" customFormat="1">
      <c r="A184" s="84"/>
      <c r="B184" s="97"/>
      <c r="C184" s="66"/>
      <c r="D184" s="86"/>
      <c r="E184" s="82"/>
      <c r="F184" s="82"/>
      <c r="G184" s="68"/>
      <c r="H184" s="85"/>
    </row>
    <row r="185" spans="1:8" s="35" customFormat="1">
      <c r="A185" s="84"/>
      <c r="B185" s="97"/>
      <c r="C185" s="66"/>
      <c r="D185" s="86"/>
      <c r="E185" s="82"/>
      <c r="F185" s="82"/>
      <c r="G185" s="68"/>
      <c r="H185" s="85"/>
    </row>
    <row r="186" spans="1:8" s="35" customFormat="1" ht="16">
      <c r="A186" s="286"/>
      <c r="B186" s="287"/>
      <c r="C186" s="288" t="s">
        <v>10</v>
      </c>
      <c r="D186" s="293"/>
      <c r="E186" s="289">
        <f>SUM(E173:E185)</f>
        <v>0</v>
      </c>
      <c r="F186" s="289">
        <f>SUM(F173:F185)</f>
        <v>0</v>
      </c>
      <c r="G186" s="289">
        <f>SUM(G173:G185)</f>
        <v>0</v>
      </c>
      <c r="H186" s="290"/>
    </row>
    <row r="187" spans="1:8" s="35" customFormat="1" ht="16">
      <c r="A187" s="90"/>
      <c r="B187" s="90"/>
      <c r="C187" s="90"/>
      <c r="D187" s="352"/>
      <c r="E187" s="90"/>
      <c r="F187" s="90"/>
      <c r="G187" s="90"/>
      <c r="H187" s="94"/>
    </row>
    <row r="188" spans="1:8" s="35" customFormat="1">
      <c r="D188" s="353"/>
      <c r="H188" s="52"/>
    </row>
    <row r="189" spans="1:8" s="35" customFormat="1">
      <c r="D189" s="353"/>
      <c r="E189" s="53"/>
      <c r="H189" s="52"/>
    </row>
  </sheetData>
  <mergeCells count="28">
    <mergeCell ref="A172:H172"/>
    <mergeCell ref="A22:H22"/>
    <mergeCell ref="A37:H37"/>
    <mergeCell ref="A51:H51"/>
    <mergeCell ref="A72:H72"/>
    <mergeCell ref="A85:H85"/>
    <mergeCell ref="A112:H112"/>
    <mergeCell ref="A96:H96"/>
    <mergeCell ref="A130:H130"/>
    <mergeCell ref="A156:H156"/>
    <mergeCell ref="A66:H66"/>
    <mergeCell ref="A71:D71"/>
    <mergeCell ref="A84:D84"/>
    <mergeCell ref="A95:D95"/>
    <mergeCell ref="A1:H1"/>
    <mergeCell ref="A21:D21"/>
    <mergeCell ref="A36:D36"/>
    <mergeCell ref="A50:D50"/>
    <mergeCell ref="A65:D65"/>
    <mergeCell ref="E3:E4"/>
    <mergeCell ref="F3:F4"/>
    <mergeCell ref="G3:G4"/>
    <mergeCell ref="H3:H4"/>
    <mergeCell ref="A5:H5"/>
    <mergeCell ref="A3:A4"/>
    <mergeCell ref="B3:B4"/>
    <mergeCell ref="C3:C4"/>
    <mergeCell ref="D3:D4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75639-805C-044E-92A1-DE13DCC6FC73}">
  <dimension ref="A1:IV175"/>
  <sheetViews>
    <sheetView zoomScale="140" zoomScaleNormal="125" workbookViewId="0">
      <pane ySplit="4" topLeftCell="A48" activePane="bottomLeft" state="frozen"/>
      <selection pane="bottomLeft" activeCell="I57" sqref="I57"/>
    </sheetView>
  </sheetViews>
  <sheetFormatPr baseColWidth="10" defaultRowHeight="15"/>
  <cols>
    <col min="1" max="1" width="14.33203125" style="33" customWidth="1"/>
    <col min="2" max="2" width="21.1640625" style="33" customWidth="1"/>
    <col min="3" max="3" width="25" style="33" customWidth="1"/>
    <col min="4" max="4" width="15.83203125" style="33" customWidth="1"/>
    <col min="5" max="5" width="11" style="33" customWidth="1"/>
    <col min="6" max="7" width="10.33203125" style="33" customWidth="1"/>
    <col min="8" max="8" width="7.6640625" style="33" customWidth="1"/>
    <col min="9" max="9" width="75.33203125" style="34" customWidth="1"/>
    <col min="10" max="256" width="10.83203125" style="33"/>
    <col min="257" max="257" width="14.33203125" style="33" customWidth="1"/>
    <col min="258" max="258" width="19.5" style="33" customWidth="1"/>
    <col min="259" max="259" width="28.33203125" style="33" customWidth="1"/>
    <col min="260" max="260" width="18.1640625" style="33" customWidth="1"/>
    <col min="261" max="261" width="11" style="33" customWidth="1"/>
    <col min="262" max="262" width="12" style="33" customWidth="1"/>
    <col min="263" max="263" width="13" style="33" customWidth="1"/>
    <col min="264" max="264" width="9.33203125" style="33" customWidth="1"/>
    <col min="265" max="265" width="75.33203125" style="33" customWidth="1"/>
    <col min="266" max="512" width="10.83203125" style="33"/>
    <col min="513" max="513" width="14.33203125" style="33" customWidth="1"/>
    <col min="514" max="514" width="19.5" style="33" customWidth="1"/>
    <col min="515" max="515" width="28.33203125" style="33" customWidth="1"/>
    <col min="516" max="516" width="18.1640625" style="33" customWidth="1"/>
    <col min="517" max="517" width="11" style="33" customWidth="1"/>
    <col min="518" max="518" width="12" style="33" customWidth="1"/>
    <col min="519" max="519" width="13" style="33" customWidth="1"/>
    <col min="520" max="520" width="9.33203125" style="33" customWidth="1"/>
    <col min="521" max="521" width="75.33203125" style="33" customWidth="1"/>
    <col min="522" max="768" width="10.83203125" style="33"/>
    <col min="769" max="769" width="14.33203125" style="33" customWidth="1"/>
    <col min="770" max="770" width="19.5" style="33" customWidth="1"/>
    <col min="771" max="771" width="28.33203125" style="33" customWidth="1"/>
    <col min="772" max="772" width="18.1640625" style="33" customWidth="1"/>
    <col min="773" max="773" width="11" style="33" customWidth="1"/>
    <col min="774" max="774" width="12" style="33" customWidth="1"/>
    <col min="775" max="775" width="13" style="33" customWidth="1"/>
    <col min="776" max="776" width="9.33203125" style="33" customWidth="1"/>
    <col min="777" max="777" width="75.33203125" style="33" customWidth="1"/>
    <col min="778" max="1024" width="10.83203125" style="33"/>
    <col min="1025" max="1025" width="14.33203125" style="33" customWidth="1"/>
    <col min="1026" max="1026" width="19.5" style="33" customWidth="1"/>
    <col min="1027" max="1027" width="28.33203125" style="33" customWidth="1"/>
    <col min="1028" max="1028" width="18.1640625" style="33" customWidth="1"/>
    <col min="1029" max="1029" width="11" style="33" customWidth="1"/>
    <col min="1030" max="1030" width="12" style="33" customWidth="1"/>
    <col min="1031" max="1031" width="13" style="33" customWidth="1"/>
    <col min="1032" max="1032" width="9.33203125" style="33" customWidth="1"/>
    <col min="1033" max="1033" width="75.33203125" style="33" customWidth="1"/>
    <col min="1034" max="1280" width="10.83203125" style="33"/>
    <col min="1281" max="1281" width="14.33203125" style="33" customWidth="1"/>
    <col min="1282" max="1282" width="19.5" style="33" customWidth="1"/>
    <col min="1283" max="1283" width="28.33203125" style="33" customWidth="1"/>
    <col min="1284" max="1284" width="18.1640625" style="33" customWidth="1"/>
    <col min="1285" max="1285" width="11" style="33" customWidth="1"/>
    <col min="1286" max="1286" width="12" style="33" customWidth="1"/>
    <col min="1287" max="1287" width="13" style="33" customWidth="1"/>
    <col min="1288" max="1288" width="9.33203125" style="33" customWidth="1"/>
    <col min="1289" max="1289" width="75.33203125" style="33" customWidth="1"/>
    <col min="1290" max="1536" width="10.83203125" style="33"/>
    <col min="1537" max="1537" width="14.33203125" style="33" customWidth="1"/>
    <col min="1538" max="1538" width="19.5" style="33" customWidth="1"/>
    <col min="1539" max="1539" width="28.33203125" style="33" customWidth="1"/>
    <col min="1540" max="1540" width="18.1640625" style="33" customWidth="1"/>
    <col min="1541" max="1541" width="11" style="33" customWidth="1"/>
    <col min="1542" max="1542" width="12" style="33" customWidth="1"/>
    <col min="1543" max="1543" width="13" style="33" customWidth="1"/>
    <col min="1544" max="1544" width="9.33203125" style="33" customWidth="1"/>
    <col min="1545" max="1545" width="75.33203125" style="33" customWidth="1"/>
    <col min="1546" max="1792" width="10.83203125" style="33"/>
    <col min="1793" max="1793" width="14.33203125" style="33" customWidth="1"/>
    <col min="1794" max="1794" width="19.5" style="33" customWidth="1"/>
    <col min="1795" max="1795" width="28.33203125" style="33" customWidth="1"/>
    <col min="1796" max="1796" width="18.1640625" style="33" customWidth="1"/>
    <col min="1797" max="1797" width="11" style="33" customWidth="1"/>
    <col min="1798" max="1798" width="12" style="33" customWidth="1"/>
    <col min="1799" max="1799" width="13" style="33" customWidth="1"/>
    <col min="1800" max="1800" width="9.33203125" style="33" customWidth="1"/>
    <col min="1801" max="1801" width="75.33203125" style="33" customWidth="1"/>
    <col min="1802" max="2048" width="10.83203125" style="33"/>
    <col min="2049" max="2049" width="14.33203125" style="33" customWidth="1"/>
    <col min="2050" max="2050" width="19.5" style="33" customWidth="1"/>
    <col min="2051" max="2051" width="28.33203125" style="33" customWidth="1"/>
    <col min="2052" max="2052" width="18.1640625" style="33" customWidth="1"/>
    <col min="2053" max="2053" width="11" style="33" customWidth="1"/>
    <col min="2054" max="2054" width="12" style="33" customWidth="1"/>
    <col min="2055" max="2055" width="13" style="33" customWidth="1"/>
    <col min="2056" max="2056" width="9.33203125" style="33" customWidth="1"/>
    <col min="2057" max="2057" width="75.33203125" style="33" customWidth="1"/>
    <col min="2058" max="2304" width="10.83203125" style="33"/>
    <col min="2305" max="2305" width="14.33203125" style="33" customWidth="1"/>
    <col min="2306" max="2306" width="19.5" style="33" customWidth="1"/>
    <col min="2307" max="2307" width="28.33203125" style="33" customWidth="1"/>
    <col min="2308" max="2308" width="18.1640625" style="33" customWidth="1"/>
    <col min="2309" max="2309" width="11" style="33" customWidth="1"/>
    <col min="2310" max="2310" width="12" style="33" customWidth="1"/>
    <col min="2311" max="2311" width="13" style="33" customWidth="1"/>
    <col min="2312" max="2312" width="9.33203125" style="33" customWidth="1"/>
    <col min="2313" max="2313" width="75.33203125" style="33" customWidth="1"/>
    <col min="2314" max="2560" width="10.83203125" style="33"/>
    <col min="2561" max="2561" width="14.33203125" style="33" customWidth="1"/>
    <col min="2562" max="2562" width="19.5" style="33" customWidth="1"/>
    <col min="2563" max="2563" width="28.33203125" style="33" customWidth="1"/>
    <col min="2564" max="2564" width="18.1640625" style="33" customWidth="1"/>
    <col min="2565" max="2565" width="11" style="33" customWidth="1"/>
    <col min="2566" max="2566" width="12" style="33" customWidth="1"/>
    <col min="2567" max="2567" width="13" style="33" customWidth="1"/>
    <col min="2568" max="2568" width="9.33203125" style="33" customWidth="1"/>
    <col min="2569" max="2569" width="75.33203125" style="33" customWidth="1"/>
    <col min="2570" max="2816" width="10.83203125" style="33"/>
    <col min="2817" max="2817" width="14.33203125" style="33" customWidth="1"/>
    <col min="2818" max="2818" width="19.5" style="33" customWidth="1"/>
    <col min="2819" max="2819" width="28.33203125" style="33" customWidth="1"/>
    <col min="2820" max="2820" width="18.1640625" style="33" customWidth="1"/>
    <col min="2821" max="2821" width="11" style="33" customWidth="1"/>
    <col min="2822" max="2822" width="12" style="33" customWidth="1"/>
    <col min="2823" max="2823" width="13" style="33" customWidth="1"/>
    <col min="2824" max="2824" width="9.33203125" style="33" customWidth="1"/>
    <col min="2825" max="2825" width="75.33203125" style="33" customWidth="1"/>
    <col min="2826" max="3072" width="10.83203125" style="33"/>
    <col min="3073" max="3073" width="14.33203125" style="33" customWidth="1"/>
    <col min="3074" max="3074" width="19.5" style="33" customWidth="1"/>
    <col min="3075" max="3075" width="28.33203125" style="33" customWidth="1"/>
    <col min="3076" max="3076" width="18.1640625" style="33" customWidth="1"/>
    <col min="3077" max="3077" width="11" style="33" customWidth="1"/>
    <col min="3078" max="3078" width="12" style="33" customWidth="1"/>
    <col min="3079" max="3079" width="13" style="33" customWidth="1"/>
    <col min="3080" max="3080" width="9.33203125" style="33" customWidth="1"/>
    <col min="3081" max="3081" width="75.33203125" style="33" customWidth="1"/>
    <col min="3082" max="3328" width="10.83203125" style="33"/>
    <col min="3329" max="3329" width="14.33203125" style="33" customWidth="1"/>
    <col min="3330" max="3330" width="19.5" style="33" customWidth="1"/>
    <col min="3331" max="3331" width="28.33203125" style="33" customWidth="1"/>
    <col min="3332" max="3332" width="18.1640625" style="33" customWidth="1"/>
    <col min="3333" max="3333" width="11" style="33" customWidth="1"/>
    <col min="3334" max="3334" width="12" style="33" customWidth="1"/>
    <col min="3335" max="3335" width="13" style="33" customWidth="1"/>
    <col min="3336" max="3336" width="9.33203125" style="33" customWidth="1"/>
    <col min="3337" max="3337" width="75.33203125" style="33" customWidth="1"/>
    <col min="3338" max="3584" width="10.83203125" style="33"/>
    <col min="3585" max="3585" width="14.33203125" style="33" customWidth="1"/>
    <col min="3586" max="3586" width="19.5" style="33" customWidth="1"/>
    <col min="3587" max="3587" width="28.33203125" style="33" customWidth="1"/>
    <col min="3588" max="3588" width="18.1640625" style="33" customWidth="1"/>
    <col min="3589" max="3589" width="11" style="33" customWidth="1"/>
    <col min="3590" max="3590" width="12" style="33" customWidth="1"/>
    <col min="3591" max="3591" width="13" style="33" customWidth="1"/>
    <col min="3592" max="3592" width="9.33203125" style="33" customWidth="1"/>
    <col min="3593" max="3593" width="75.33203125" style="33" customWidth="1"/>
    <col min="3594" max="3840" width="10.83203125" style="33"/>
    <col min="3841" max="3841" width="14.33203125" style="33" customWidth="1"/>
    <col min="3842" max="3842" width="19.5" style="33" customWidth="1"/>
    <col min="3843" max="3843" width="28.33203125" style="33" customWidth="1"/>
    <col min="3844" max="3844" width="18.1640625" style="33" customWidth="1"/>
    <col min="3845" max="3845" width="11" style="33" customWidth="1"/>
    <col min="3846" max="3846" width="12" style="33" customWidth="1"/>
    <col min="3847" max="3847" width="13" style="33" customWidth="1"/>
    <col min="3848" max="3848" width="9.33203125" style="33" customWidth="1"/>
    <col min="3849" max="3849" width="75.33203125" style="33" customWidth="1"/>
    <col min="3850" max="4096" width="10.83203125" style="33"/>
    <col min="4097" max="4097" width="14.33203125" style="33" customWidth="1"/>
    <col min="4098" max="4098" width="19.5" style="33" customWidth="1"/>
    <col min="4099" max="4099" width="28.33203125" style="33" customWidth="1"/>
    <col min="4100" max="4100" width="18.1640625" style="33" customWidth="1"/>
    <col min="4101" max="4101" width="11" style="33" customWidth="1"/>
    <col min="4102" max="4102" width="12" style="33" customWidth="1"/>
    <col min="4103" max="4103" width="13" style="33" customWidth="1"/>
    <col min="4104" max="4104" width="9.33203125" style="33" customWidth="1"/>
    <col min="4105" max="4105" width="75.33203125" style="33" customWidth="1"/>
    <col min="4106" max="4352" width="10.83203125" style="33"/>
    <col min="4353" max="4353" width="14.33203125" style="33" customWidth="1"/>
    <col min="4354" max="4354" width="19.5" style="33" customWidth="1"/>
    <col min="4355" max="4355" width="28.33203125" style="33" customWidth="1"/>
    <col min="4356" max="4356" width="18.1640625" style="33" customWidth="1"/>
    <col min="4357" max="4357" width="11" style="33" customWidth="1"/>
    <col min="4358" max="4358" width="12" style="33" customWidth="1"/>
    <col min="4359" max="4359" width="13" style="33" customWidth="1"/>
    <col min="4360" max="4360" width="9.33203125" style="33" customWidth="1"/>
    <col min="4361" max="4361" width="75.33203125" style="33" customWidth="1"/>
    <col min="4362" max="4608" width="10.83203125" style="33"/>
    <col min="4609" max="4609" width="14.33203125" style="33" customWidth="1"/>
    <col min="4610" max="4610" width="19.5" style="33" customWidth="1"/>
    <col min="4611" max="4611" width="28.33203125" style="33" customWidth="1"/>
    <col min="4612" max="4612" width="18.1640625" style="33" customWidth="1"/>
    <col min="4613" max="4613" width="11" style="33" customWidth="1"/>
    <col min="4614" max="4614" width="12" style="33" customWidth="1"/>
    <col min="4615" max="4615" width="13" style="33" customWidth="1"/>
    <col min="4616" max="4616" width="9.33203125" style="33" customWidth="1"/>
    <col min="4617" max="4617" width="75.33203125" style="33" customWidth="1"/>
    <col min="4618" max="4864" width="10.83203125" style="33"/>
    <col min="4865" max="4865" width="14.33203125" style="33" customWidth="1"/>
    <col min="4866" max="4866" width="19.5" style="33" customWidth="1"/>
    <col min="4867" max="4867" width="28.33203125" style="33" customWidth="1"/>
    <col min="4868" max="4868" width="18.1640625" style="33" customWidth="1"/>
    <col min="4869" max="4869" width="11" style="33" customWidth="1"/>
    <col min="4870" max="4870" width="12" style="33" customWidth="1"/>
    <col min="4871" max="4871" width="13" style="33" customWidth="1"/>
    <col min="4872" max="4872" width="9.33203125" style="33" customWidth="1"/>
    <col min="4873" max="4873" width="75.33203125" style="33" customWidth="1"/>
    <col min="4874" max="5120" width="10.83203125" style="33"/>
    <col min="5121" max="5121" width="14.33203125" style="33" customWidth="1"/>
    <col min="5122" max="5122" width="19.5" style="33" customWidth="1"/>
    <col min="5123" max="5123" width="28.33203125" style="33" customWidth="1"/>
    <col min="5124" max="5124" width="18.1640625" style="33" customWidth="1"/>
    <col min="5125" max="5125" width="11" style="33" customWidth="1"/>
    <col min="5126" max="5126" width="12" style="33" customWidth="1"/>
    <col min="5127" max="5127" width="13" style="33" customWidth="1"/>
    <col min="5128" max="5128" width="9.33203125" style="33" customWidth="1"/>
    <col min="5129" max="5129" width="75.33203125" style="33" customWidth="1"/>
    <col min="5130" max="5376" width="10.83203125" style="33"/>
    <col min="5377" max="5377" width="14.33203125" style="33" customWidth="1"/>
    <col min="5378" max="5378" width="19.5" style="33" customWidth="1"/>
    <col min="5379" max="5379" width="28.33203125" style="33" customWidth="1"/>
    <col min="5380" max="5380" width="18.1640625" style="33" customWidth="1"/>
    <col min="5381" max="5381" width="11" style="33" customWidth="1"/>
    <col min="5382" max="5382" width="12" style="33" customWidth="1"/>
    <col min="5383" max="5383" width="13" style="33" customWidth="1"/>
    <col min="5384" max="5384" width="9.33203125" style="33" customWidth="1"/>
    <col min="5385" max="5385" width="75.33203125" style="33" customWidth="1"/>
    <col min="5386" max="5632" width="10.83203125" style="33"/>
    <col min="5633" max="5633" width="14.33203125" style="33" customWidth="1"/>
    <col min="5634" max="5634" width="19.5" style="33" customWidth="1"/>
    <col min="5635" max="5635" width="28.33203125" style="33" customWidth="1"/>
    <col min="5636" max="5636" width="18.1640625" style="33" customWidth="1"/>
    <col min="5637" max="5637" width="11" style="33" customWidth="1"/>
    <col min="5638" max="5638" width="12" style="33" customWidth="1"/>
    <col min="5639" max="5639" width="13" style="33" customWidth="1"/>
    <col min="5640" max="5640" width="9.33203125" style="33" customWidth="1"/>
    <col min="5641" max="5641" width="75.33203125" style="33" customWidth="1"/>
    <col min="5642" max="5888" width="10.83203125" style="33"/>
    <col min="5889" max="5889" width="14.33203125" style="33" customWidth="1"/>
    <col min="5890" max="5890" width="19.5" style="33" customWidth="1"/>
    <col min="5891" max="5891" width="28.33203125" style="33" customWidth="1"/>
    <col min="5892" max="5892" width="18.1640625" style="33" customWidth="1"/>
    <col min="5893" max="5893" width="11" style="33" customWidth="1"/>
    <col min="5894" max="5894" width="12" style="33" customWidth="1"/>
    <col min="5895" max="5895" width="13" style="33" customWidth="1"/>
    <col min="5896" max="5896" width="9.33203125" style="33" customWidth="1"/>
    <col min="5897" max="5897" width="75.33203125" style="33" customWidth="1"/>
    <col min="5898" max="6144" width="10.83203125" style="33"/>
    <col min="6145" max="6145" width="14.33203125" style="33" customWidth="1"/>
    <col min="6146" max="6146" width="19.5" style="33" customWidth="1"/>
    <col min="6147" max="6147" width="28.33203125" style="33" customWidth="1"/>
    <col min="6148" max="6148" width="18.1640625" style="33" customWidth="1"/>
    <col min="6149" max="6149" width="11" style="33" customWidth="1"/>
    <col min="6150" max="6150" width="12" style="33" customWidth="1"/>
    <col min="6151" max="6151" width="13" style="33" customWidth="1"/>
    <col min="6152" max="6152" width="9.33203125" style="33" customWidth="1"/>
    <col min="6153" max="6153" width="75.33203125" style="33" customWidth="1"/>
    <col min="6154" max="6400" width="10.83203125" style="33"/>
    <col min="6401" max="6401" width="14.33203125" style="33" customWidth="1"/>
    <col min="6402" max="6402" width="19.5" style="33" customWidth="1"/>
    <col min="6403" max="6403" width="28.33203125" style="33" customWidth="1"/>
    <col min="6404" max="6404" width="18.1640625" style="33" customWidth="1"/>
    <col min="6405" max="6405" width="11" style="33" customWidth="1"/>
    <col min="6406" max="6406" width="12" style="33" customWidth="1"/>
    <col min="6407" max="6407" width="13" style="33" customWidth="1"/>
    <col min="6408" max="6408" width="9.33203125" style="33" customWidth="1"/>
    <col min="6409" max="6409" width="75.33203125" style="33" customWidth="1"/>
    <col min="6410" max="6656" width="10.83203125" style="33"/>
    <col min="6657" max="6657" width="14.33203125" style="33" customWidth="1"/>
    <col min="6658" max="6658" width="19.5" style="33" customWidth="1"/>
    <col min="6659" max="6659" width="28.33203125" style="33" customWidth="1"/>
    <col min="6660" max="6660" width="18.1640625" style="33" customWidth="1"/>
    <col min="6661" max="6661" width="11" style="33" customWidth="1"/>
    <col min="6662" max="6662" width="12" style="33" customWidth="1"/>
    <col min="6663" max="6663" width="13" style="33" customWidth="1"/>
    <col min="6664" max="6664" width="9.33203125" style="33" customWidth="1"/>
    <col min="6665" max="6665" width="75.33203125" style="33" customWidth="1"/>
    <col min="6666" max="6912" width="10.83203125" style="33"/>
    <col min="6913" max="6913" width="14.33203125" style="33" customWidth="1"/>
    <col min="6914" max="6914" width="19.5" style="33" customWidth="1"/>
    <col min="6915" max="6915" width="28.33203125" style="33" customWidth="1"/>
    <col min="6916" max="6916" width="18.1640625" style="33" customWidth="1"/>
    <col min="6917" max="6917" width="11" style="33" customWidth="1"/>
    <col min="6918" max="6918" width="12" style="33" customWidth="1"/>
    <col min="6919" max="6919" width="13" style="33" customWidth="1"/>
    <col min="6920" max="6920" width="9.33203125" style="33" customWidth="1"/>
    <col min="6921" max="6921" width="75.33203125" style="33" customWidth="1"/>
    <col min="6922" max="7168" width="10.83203125" style="33"/>
    <col min="7169" max="7169" width="14.33203125" style="33" customWidth="1"/>
    <col min="7170" max="7170" width="19.5" style="33" customWidth="1"/>
    <col min="7171" max="7171" width="28.33203125" style="33" customWidth="1"/>
    <col min="7172" max="7172" width="18.1640625" style="33" customWidth="1"/>
    <col min="7173" max="7173" width="11" style="33" customWidth="1"/>
    <col min="7174" max="7174" width="12" style="33" customWidth="1"/>
    <col min="7175" max="7175" width="13" style="33" customWidth="1"/>
    <col min="7176" max="7176" width="9.33203125" style="33" customWidth="1"/>
    <col min="7177" max="7177" width="75.33203125" style="33" customWidth="1"/>
    <col min="7178" max="7424" width="10.83203125" style="33"/>
    <col min="7425" max="7425" width="14.33203125" style="33" customWidth="1"/>
    <col min="7426" max="7426" width="19.5" style="33" customWidth="1"/>
    <col min="7427" max="7427" width="28.33203125" style="33" customWidth="1"/>
    <col min="7428" max="7428" width="18.1640625" style="33" customWidth="1"/>
    <col min="7429" max="7429" width="11" style="33" customWidth="1"/>
    <col min="7430" max="7430" width="12" style="33" customWidth="1"/>
    <col min="7431" max="7431" width="13" style="33" customWidth="1"/>
    <col min="7432" max="7432" width="9.33203125" style="33" customWidth="1"/>
    <col min="7433" max="7433" width="75.33203125" style="33" customWidth="1"/>
    <col min="7434" max="7680" width="10.83203125" style="33"/>
    <col min="7681" max="7681" width="14.33203125" style="33" customWidth="1"/>
    <col min="7682" max="7682" width="19.5" style="33" customWidth="1"/>
    <col min="7683" max="7683" width="28.33203125" style="33" customWidth="1"/>
    <col min="7684" max="7684" width="18.1640625" style="33" customWidth="1"/>
    <col min="7685" max="7685" width="11" style="33" customWidth="1"/>
    <col min="7686" max="7686" width="12" style="33" customWidth="1"/>
    <col min="7687" max="7687" width="13" style="33" customWidth="1"/>
    <col min="7688" max="7688" width="9.33203125" style="33" customWidth="1"/>
    <col min="7689" max="7689" width="75.33203125" style="33" customWidth="1"/>
    <col min="7690" max="7936" width="10.83203125" style="33"/>
    <col min="7937" max="7937" width="14.33203125" style="33" customWidth="1"/>
    <col min="7938" max="7938" width="19.5" style="33" customWidth="1"/>
    <col min="7939" max="7939" width="28.33203125" style="33" customWidth="1"/>
    <col min="7940" max="7940" width="18.1640625" style="33" customWidth="1"/>
    <col min="7941" max="7941" width="11" style="33" customWidth="1"/>
    <col min="7942" max="7942" width="12" style="33" customWidth="1"/>
    <col min="7943" max="7943" width="13" style="33" customWidth="1"/>
    <col min="7944" max="7944" width="9.33203125" style="33" customWidth="1"/>
    <col min="7945" max="7945" width="75.33203125" style="33" customWidth="1"/>
    <col min="7946" max="8192" width="10.83203125" style="33"/>
    <col min="8193" max="8193" width="14.33203125" style="33" customWidth="1"/>
    <col min="8194" max="8194" width="19.5" style="33" customWidth="1"/>
    <col min="8195" max="8195" width="28.33203125" style="33" customWidth="1"/>
    <col min="8196" max="8196" width="18.1640625" style="33" customWidth="1"/>
    <col min="8197" max="8197" width="11" style="33" customWidth="1"/>
    <col min="8198" max="8198" width="12" style="33" customWidth="1"/>
    <col min="8199" max="8199" width="13" style="33" customWidth="1"/>
    <col min="8200" max="8200" width="9.33203125" style="33" customWidth="1"/>
    <col min="8201" max="8201" width="75.33203125" style="33" customWidth="1"/>
    <col min="8202" max="8448" width="10.83203125" style="33"/>
    <col min="8449" max="8449" width="14.33203125" style="33" customWidth="1"/>
    <col min="8450" max="8450" width="19.5" style="33" customWidth="1"/>
    <col min="8451" max="8451" width="28.33203125" style="33" customWidth="1"/>
    <col min="8452" max="8452" width="18.1640625" style="33" customWidth="1"/>
    <col min="8453" max="8453" width="11" style="33" customWidth="1"/>
    <col min="8454" max="8454" width="12" style="33" customWidth="1"/>
    <col min="8455" max="8455" width="13" style="33" customWidth="1"/>
    <col min="8456" max="8456" width="9.33203125" style="33" customWidth="1"/>
    <col min="8457" max="8457" width="75.33203125" style="33" customWidth="1"/>
    <col min="8458" max="8704" width="10.83203125" style="33"/>
    <col min="8705" max="8705" width="14.33203125" style="33" customWidth="1"/>
    <col min="8706" max="8706" width="19.5" style="33" customWidth="1"/>
    <col min="8707" max="8707" width="28.33203125" style="33" customWidth="1"/>
    <col min="8708" max="8708" width="18.1640625" style="33" customWidth="1"/>
    <col min="8709" max="8709" width="11" style="33" customWidth="1"/>
    <col min="8710" max="8710" width="12" style="33" customWidth="1"/>
    <col min="8711" max="8711" width="13" style="33" customWidth="1"/>
    <col min="8712" max="8712" width="9.33203125" style="33" customWidth="1"/>
    <col min="8713" max="8713" width="75.33203125" style="33" customWidth="1"/>
    <col min="8714" max="8960" width="10.83203125" style="33"/>
    <col min="8961" max="8961" width="14.33203125" style="33" customWidth="1"/>
    <col min="8962" max="8962" width="19.5" style="33" customWidth="1"/>
    <col min="8963" max="8963" width="28.33203125" style="33" customWidth="1"/>
    <col min="8964" max="8964" width="18.1640625" style="33" customWidth="1"/>
    <col min="8965" max="8965" width="11" style="33" customWidth="1"/>
    <col min="8966" max="8966" width="12" style="33" customWidth="1"/>
    <col min="8967" max="8967" width="13" style="33" customWidth="1"/>
    <col min="8968" max="8968" width="9.33203125" style="33" customWidth="1"/>
    <col min="8969" max="8969" width="75.33203125" style="33" customWidth="1"/>
    <col min="8970" max="9216" width="10.83203125" style="33"/>
    <col min="9217" max="9217" width="14.33203125" style="33" customWidth="1"/>
    <col min="9218" max="9218" width="19.5" style="33" customWidth="1"/>
    <col min="9219" max="9219" width="28.33203125" style="33" customWidth="1"/>
    <col min="9220" max="9220" width="18.1640625" style="33" customWidth="1"/>
    <col min="9221" max="9221" width="11" style="33" customWidth="1"/>
    <col min="9222" max="9222" width="12" style="33" customWidth="1"/>
    <col min="9223" max="9223" width="13" style="33" customWidth="1"/>
    <col min="9224" max="9224" width="9.33203125" style="33" customWidth="1"/>
    <col min="9225" max="9225" width="75.33203125" style="33" customWidth="1"/>
    <col min="9226" max="9472" width="10.83203125" style="33"/>
    <col min="9473" max="9473" width="14.33203125" style="33" customWidth="1"/>
    <col min="9474" max="9474" width="19.5" style="33" customWidth="1"/>
    <col min="9475" max="9475" width="28.33203125" style="33" customWidth="1"/>
    <col min="9476" max="9476" width="18.1640625" style="33" customWidth="1"/>
    <col min="9477" max="9477" width="11" style="33" customWidth="1"/>
    <col min="9478" max="9478" width="12" style="33" customWidth="1"/>
    <col min="9479" max="9479" width="13" style="33" customWidth="1"/>
    <col min="9480" max="9480" width="9.33203125" style="33" customWidth="1"/>
    <col min="9481" max="9481" width="75.33203125" style="33" customWidth="1"/>
    <col min="9482" max="9728" width="10.83203125" style="33"/>
    <col min="9729" max="9729" width="14.33203125" style="33" customWidth="1"/>
    <col min="9730" max="9730" width="19.5" style="33" customWidth="1"/>
    <col min="9731" max="9731" width="28.33203125" style="33" customWidth="1"/>
    <col min="9732" max="9732" width="18.1640625" style="33" customWidth="1"/>
    <col min="9733" max="9733" width="11" style="33" customWidth="1"/>
    <col min="9734" max="9734" width="12" style="33" customWidth="1"/>
    <col min="9735" max="9735" width="13" style="33" customWidth="1"/>
    <col min="9736" max="9736" width="9.33203125" style="33" customWidth="1"/>
    <col min="9737" max="9737" width="75.33203125" style="33" customWidth="1"/>
    <col min="9738" max="9984" width="10.83203125" style="33"/>
    <col min="9985" max="9985" width="14.33203125" style="33" customWidth="1"/>
    <col min="9986" max="9986" width="19.5" style="33" customWidth="1"/>
    <col min="9987" max="9987" width="28.33203125" style="33" customWidth="1"/>
    <col min="9988" max="9988" width="18.1640625" style="33" customWidth="1"/>
    <col min="9989" max="9989" width="11" style="33" customWidth="1"/>
    <col min="9990" max="9990" width="12" style="33" customWidth="1"/>
    <col min="9991" max="9991" width="13" style="33" customWidth="1"/>
    <col min="9992" max="9992" width="9.33203125" style="33" customWidth="1"/>
    <col min="9993" max="9993" width="75.33203125" style="33" customWidth="1"/>
    <col min="9994" max="10240" width="10.83203125" style="33"/>
    <col min="10241" max="10241" width="14.33203125" style="33" customWidth="1"/>
    <col min="10242" max="10242" width="19.5" style="33" customWidth="1"/>
    <col min="10243" max="10243" width="28.33203125" style="33" customWidth="1"/>
    <col min="10244" max="10244" width="18.1640625" style="33" customWidth="1"/>
    <col min="10245" max="10245" width="11" style="33" customWidth="1"/>
    <col min="10246" max="10246" width="12" style="33" customWidth="1"/>
    <col min="10247" max="10247" width="13" style="33" customWidth="1"/>
    <col min="10248" max="10248" width="9.33203125" style="33" customWidth="1"/>
    <col min="10249" max="10249" width="75.33203125" style="33" customWidth="1"/>
    <col min="10250" max="10496" width="10.83203125" style="33"/>
    <col min="10497" max="10497" width="14.33203125" style="33" customWidth="1"/>
    <col min="10498" max="10498" width="19.5" style="33" customWidth="1"/>
    <col min="10499" max="10499" width="28.33203125" style="33" customWidth="1"/>
    <col min="10500" max="10500" width="18.1640625" style="33" customWidth="1"/>
    <col min="10501" max="10501" width="11" style="33" customWidth="1"/>
    <col min="10502" max="10502" width="12" style="33" customWidth="1"/>
    <col min="10503" max="10503" width="13" style="33" customWidth="1"/>
    <col min="10504" max="10504" width="9.33203125" style="33" customWidth="1"/>
    <col min="10505" max="10505" width="75.33203125" style="33" customWidth="1"/>
    <col min="10506" max="10752" width="10.83203125" style="33"/>
    <col min="10753" max="10753" width="14.33203125" style="33" customWidth="1"/>
    <col min="10754" max="10754" width="19.5" style="33" customWidth="1"/>
    <col min="10755" max="10755" width="28.33203125" style="33" customWidth="1"/>
    <col min="10756" max="10756" width="18.1640625" style="33" customWidth="1"/>
    <col min="10757" max="10757" width="11" style="33" customWidth="1"/>
    <col min="10758" max="10758" width="12" style="33" customWidth="1"/>
    <col min="10759" max="10759" width="13" style="33" customWidth="1"/>
    <col min="10760" max="10760" width="9.33203125" style="33" customWidth="1"/>
    <col min="10761" max="10761" width="75.33203125" style="33" customWidth="1"/>
    <col min="10762" max="11008" width="10.83203125" style="33"/>
    <col min="11009" max="11009" width="14.33203125" style="33" customWidth="1"/>
    <col min="11010" max="11010" width="19.5" style="33" customWidth="1"/>
    <col min="11011" max="11011" width="28.33203125" style="33" customWidth="1"/>
    <col min="11012" max="11012" width="18.1640625" style="33" customWidth="1"/>
    <col min="11013" max="11013" width="11" style="33" customWidth="1"/>
    <col min="11014" max="11014" width="12" style="33" customWidth="1"/>
    <col min="11015" max="11015" width="13" style="33" customWidth="1"/>
    <col min="11016" max="11016" width="9.33203125" style="33" customWidth="1"/>
    <col min="11017" max="11017" width="75.33203125" style="33" customWidth="1"/>
    <col min="11018" max="11264" width="10.83203125" style="33"/>
    <col min="11265" max="11265" width="14.33203125" style="33" customWidth="1"/>
    <col min="11266" max="11266" width="19.5" style="33" customWidth="1"/>
    <col min="11267" max="11267" width="28.33203125" style="33" customWidth="1"/>
    <col min="11268" max="11268" width="18.1640625" style="33" customWidth="1"/>
    <col min="11269" max="11269" width="11" style="33" customWidth="1"/>
    <col min="11270" max="11270" width="12" style="33" customWidth="1"/>
    <col min="11271" max="11271" width="13" style="33" customWidth="1"/>
    <col min="11272" max="11272" width="9.33203125" style="33" customWidth="1"/>
    <col min="11273" max="11273" width="75.33203125" style="33" customWidth="1"/>
    <col min="11274" max="11520" width="10.83203125" style="33"/>
    <col min="11521" max="11521" width="14.33203125" style="33" customWidth="1"/>
    <col min="11522" max="11522" width="19.5" style="33" customWidth="1"/>
    <col min="11523" max="11523" width="28.33203125" style="33" customWidth="1"/>
    <col min="11524" max="11524" width="18.1640625" style="33" customWidth="1"/>
    <col min="11525" max="11525" width="11" style="33" customWidth="1"/>
    <col min="11526" max="11526" width="12" style="33" customWidth="1"/>
    <col min="11527" max="11527" width="13" style="33" customWidth="1"/>
    <col min="11528" max="11528" width="9.33203125" style="33" customWidth="1"/>
    <col min="11529" max="11529" width="75.33203125" style="33" customWidth="1"/>
    <col min="11530" max="11776" width="10.83203125" style="33"/>
    <col min="11777" max="11777" width="14.33203125" style="33" customWidth="1"/>
    <col min="11778" max="11778" width="19.5" style="33" customWidth="1"/>
    <col min="11779" max="11779" width="28.33203125" style="33" customWidth="1"/>
    <col min="11780" max="11780" width="18.1640625" style="33" customWidth="1"/>
    <col min="11781" max="11781" width="11" style="33" customWidth="1"/>
    <col min="11782" max="11782" width="12" style="33" customWidth="1"/>
    <col min="11783" max="11783" width="13" style="33" customWidth="1"/>
    <col min="11784" max="11784" width="9.33203125" style="33" customWidth="1"/>
    <col min="11785" max="11785" width="75.33203125" style="33" customWidth="1"/>
    <col min="11786" max="12032" width="10.83203125" style="33"/>
    <col min="12033" max="12033" width="14.33203125" style="33" customWidth="1"/>
    <col min="12034" max="12034" width="19.5" style="33" customWidth="1"/>
    <col min="12035" max="12035" width="28.33203125" style="33" customWidth="1"/>
    <col min="12036" max="12036" width="18.1640625" style="33" customWidth="1"/>
    <col min="12037" max="12037" width="11" style="33" customWidth="1"/>
    <col min="12038" max="12038" width="12" style="33" customWidth="1"/>
    <col min="12039" max="12039" width="13" style="33" customWidth="1"/>
    <col min="12040" max="12040" width="9.33203125" style="33" customWidth="1"/>
    <col min="12041" max="12041" width="75.33203125" style="33" customWidth="1"/>
    <col min="12042" max="12288" width="10.83203125" style="33"/>
    <col min="12289" max="12289" width="14.33203125" style="33" customWidth="1"/>
    <col min="12290" max="12290" width="19.5" style="33" customWidth="1"/>
    <col min="12291" max="12291" width="28.33203125" style="33" customWidth="1"/>
    <col min="12292" max="12292" width="18.1640625" style="33" customWidth="1"/>
    <col min="12293" max="12293" width="11" style="33" customWidth="1"/>
    <col min="12294" max="12294" width="12" style="33" customWidth="1"/>
    <col min="12295" max="12295" width="13" style="33" customWidth="1"/>
    <col min="12296" max="12296" width="9.33203125" style="33" customWidth="1"/>
    <col min="12297" max="12297" width="75.33203125" style="33" customWidth="1"/>
    <col min="12298" max="12544" width="10.83203125" style="33"/>
    <col min="12545" max="12545" width="14.33203125" style="33" customWidth="1"/>
    <col min="12546" max="12546" width="19.5" style="33" customWidth="1"/>
    <col min="12547" max="12547" width="28.33203125" style="33" customWidth="1"/>
    <col min="12548" max="12548" width="18.1640625" style="33" customWidth="1"/>
    <col min="12549" max="12549" width="11" style="33" customWidth="1"/>
    <col min="12550" max="12550" width="12" style="33" customWidth="1"/>
    <col min="12551" max="12551" width="13" style="33" customWidth="1"/>
    <col min="12552" max="12552" width="9.33203125" style="33" customWidth="1"/>
    <col min="12553" max="12553" width="75.33203125" style="33" customWidth="1"/>
    <col min="12554" max="12800" width="10.83203125" style="33"/>
    <col min="12801" max="12801" width="14.33203125" style="33" customWidth="1"/>
    <col min="12802" max="12802" width="19.5" style="33" customWidth="1"/>
    <col min="12803" max="12803" width="28.33203125" style="33" customWidth="1"/>
    <col min="12804" max="12804" width="18.1640625" style="33" customWidth="1"/>
    <col min="12805" max="12805" width="11" style="33" customWidth="1"/>
    <col min="12806" max="12806" width="12" style="33" customWidth="1"/>
    <col min="12807" max="12807" width="13" style="33" customWidth="1"/>
    <col min="12808" max="12808" width="9.33203125" style="33" customWidth="1"/>
    <col min="12809" max="12809" width="75.33203125" style="33" customWidth="1"/>
    <col min="12810" max="13056" width="10.83203125" style="33"/>
    <col min="13057" max="13057" width="14.33203125" style="33" customWidth="1"/>
    <col min="13058" max="13058" width="19.5" style="33" customWidth="1"/>
    <col min="13059" max="13059" width="28.33203125" style="33" customWidth="1"/>
    <col min="13060" max="13060" width="18.1640625" style="33" customWidth="1"/>
    <col min="13061" max="13061" width="11" style="33" customWidth="1"/>
    <col min="13062" max="13062" width="12" style="33" customWidth="1"/>
    <col min="13063" max="13063" width="13" style="33" customWidth="1"/>
    <col min="13064" max="13064" width="9.33203125" style="33" customWidth="1"/>
    <col min="13065" max="13065" width="75.33203125" style="33" customWidth="1"/>
    <col min="13066" max="13312" width="10.83203125" style="33"/>
    <col min="13313" max="13313" width="14.33203125" style="33" customWidth="1"/>
    <col min="13314" max="13314" width="19.5" style="33" customWidth="1"/>
    <col min="13315" max="13315" width="28.33203125" style="33" customWidth="1"/>
    <col min="13316" max="13316" width="18.1640625" style="33" customWidth="1"/>
    <col min="13317" max="13317" width="11" style="33" customWidth="1"/>
    <col min="13318" max="13318" width="12" style="33" customWidth="1"/>
    <col min="13319" max="13319" width="13" style="33" customWidth="1"/>
    <col min="13320" max="13320" width="9.33203125" style="33" customWidth="1"/>
    <col min="13321" max="13321" width="75.33203125" style="33" customWidth="1"/>
    <col min="13322" max="13568" width="10.83203125" style="33"/>
    <col min="13569" max="13569" width="14.33203125" style="33" customWidth="1"/>
    <col min="13570" max="13570" width="19.5" style="33" customWidth="1"/>
    <col min="13571" max="13571" width="28.33203125" style="33" customWidth="1"/>
    <col min="13572" max="13572" width="18.1640625" style="33" customWidth="1"/>
    <col min="13573" max="13573" width="11" style="33" customWidth="1"/>
    <col min="13574" max="13574" width="12" style="33" customWidth="1"/>
    <col min="13575" max="13575" width="13" style="33" customWidth="1"/>
    <col min="13576" max="13576" width="9.33203125" style="33" customWidth="1"/>
    <col min="13577" max="13577" width="75.33203125" style="33" customWidth="1"/>
    <col min="13578" max="13824" width="10.83203125" style="33"/>
    <col min="13825" max="13825" width="14.33203125" style="33" customWidth="1"/>
    <col min="13826" max="13826" width="19.5" style="33" customWidth="1"/>
    <col min="13827" max="13827" width="28.33203125" style="33" customWidth="1"/>
    <col min="13828" max="13828" width="18.1640625" style="33" customWidth="1"/>
    <col min="13829" max="13829" width="11" style="33" customWidth="1"/>
    <col min="13830" max="13830" width="12" style="33" customWidth="1"/>
    <col min="13831" max="13831" width="13" style="33" customWidth="1"/>
    <col min="13832" max="13832" width="9.33203125" style="33" customWidth="1"/>
    <col min="13833" max="13833" width="75.33203125" style="33" customWidth="1"/>
    <col min="13834" max="14080" width="10.83203125" style="33"/>
    <col min="14081" max="14081" width="14.33203125" style="33" customWidth="1"/>
    <col min="14082" max="14082" width="19.5" style="33" customWidth="1"/>
    <col min="14083" max="14083" width="28.33203125" style="33" customWidth="1"/>
    <col min="14084" max="14084" width="18.1640625" style="33" customWidth="1"/>
    <col min="14085" max="14085" width="11" style="33" customWidth="1"/>
    <col min="14086" max="14086" width="12" style="33" customWidth="1"/>
    <col min="14087" max="14087" width="13" style="33" customWidth="1"/>
    <col min="14088" max="14088" width="9.33203125" style="33" customWidth="1"/>
    <col min="14089" max="14089" width="75.33203125" style="33" customWidth="1"/>
    <col min="14090" max="14336" width="10.83203125" style="33"/>
    <col min="14337" max="14337" width="14.33203125" style="33" customWidth="1"/>
    <col min="14338" max="14338" width="19.5" style="33" customWidth="1"/>
    <col min="14339" max="14339" width="28.33203125" style="33" customWidth="1"/>
    <col min="14340" max="14340" width="18.1640625" style="33" customWidth="1"/>
    <col min="14341" max="14341" width="11" style="33" customWidth="1"/>
    <col min="14342" max="14342" width="12" style="33" customWidth="1"/>
    <col min="14343" max="14343" width="13" style="33" customWidth="1"/>
    <col min="14344" max="14344" width="9.33203125" style="33" customWidth="1"/>
    <col min="14345" max="14345" width="75.33203125" style="33" customWidth="1"/>
    <col min="14346" max="14592" width="10.83203125" style="33"/>
    <col min="14593" max="14593" width="14.33203125" style="33" customWidth="1"/>
    <col min="14594" max="14594" width="19.5" style="33" customWidth="1"/>
    <col min="14595" max="14595" width="28.33203125" style="33" customWidth="1"/>
    <col min="14596" max="14596" width="18.1640625" style="33" customWidth="1"/>
    <col min="14597" max="14597" width="11" style="33" customWidth="1"/>
    <col min="14598" max="14598" width="12" style="33" customWidth="1"/>
    <col min="14599" max="14599" width="13" style="33" customWidth="1"/>
    <col min="14600" max="14600" width="9.33203125" style="33" customWidth="1"/>
    <col min="14601" max="14601" width="75.33203125" style="33" customWidth="1"/>
    <col min="14602" max="14848" width="10.83203125" style="33"/>
    <col min="14849" max="14849" width="14.33203125" style="33" customWidth="1"/>
    <col min="14850" max="14850" width="19.5" style="33" customWidth="1"/>
    <col min="14851" max="14851" width="28.33203125" style="33" customWidth="1"/>
    <col min="14852" max="14852" width="18.1640625" style="33" customWidth="1"/>
    <col min="14853" max="14853" width="11" style="33" customWidth="1"/>
    <col min="14854" max="14854" width="12" style="33" customWidth="1"/>
    <col min="14855" max="14855" width="13" style="33" customWidth="1"/>
    <col min="14856" max="14856" width="9.33203125" style="33" customWidth="1"/>
    <col min="14857" max="14857" width="75.33203125" style="33" customWidth="1"/>
    <col min="14858" max="15104" width="10.83203125" style="33"/>
    <col min="15105" max="15105" width="14.33203125" style="33" customWidth="1"/>
    <col min="15106" max="15106" width="19.5" style="33" customWidth="1"/>
    <col min="15107" max="15107" width="28.33203125" style="33" customWidth="1"/>
    <col min="15108" max="15108" width="18.1640625" style="33" customWidth="1"/>
    <col min="15109" max="15109" width="11" style="33" customWidth="1"/>
    <col min="15110" max="15110" width="12" style="33" customWidth="1"/>
    <col min="15111" max="15111" width="13" style="33" customWidth="1"/>
    <col min="15112" max="15112" width="9.33203125" style="33" customWidth="1"/>
    <col min="15113" max="15113" width="75.33203125" style="33" customWidth="1"/>
    <col min="15114" max="15360" width="10.83203125" style="33"/>
    <col min="15361" max="15361" width="14.33203125" style="33" customWidth="1"/>
    <col min="15362" max="15362" width="19.5" style="33" customWidth="1"/>
    <col min="15363" max="15363" width="28.33203125" style="33" customWidth="1"/>
    <col min="15364" max="15364" width="18.1640625" style="33" customWidth="1"/>
    <col min="15365" max="15365" width="11" style="33" customWidth="1"/>
    <col min="15366" max="15366" width="12" style="33" customWidth="1"/>
    <col min="15367" max="15367" width="13" style="33" customWidth="1"/>
    <col min="15368" max="15368" width="9.33203125" style="33" customWidth="1"/>
    <col min="15369" max="15369" width="75.33203125" style="33" customWidth="1"/>
    <col min="15370" max="15616" width="10.83203125" style="33"/>
    <col min="15617" max="15617" width="14.33203125" style="33" customWidth="1"/>
    <col min="15618" max="15618" width="19.5" style="33" customWidth="1"/>
    <col min="15619" max="15619" width="28.33203125" style="33" customWidth="1"/>
    <col min="15620" max="15620" width="18.1640625" style="33" customWidth="1"/>
    <col min="15621" max="15621" width="11" style="33" customWidth="1"/>
    <col min="15622" max="15622" width="12" style="33" customWidth="1"/>
    <col min="15623" max="15623" width="13" style="33" customWidth="1"/>
    <col min="15624" max="15624" width="9.33203125" style="33" customWidth="1"/>
    <col min="15625" max="15625" width="75.33203125" style="33" customWidth="1"/>
    <col min="15626" max="15872" width="10.83203125" style="33"/>
    <col min="15873" max="15873" width="14.33203125" style="33" customWidth="1"/>
    <col min="15874" max="15874" width="19.5" style="33" customWidth="1"/>
    <col min="15875" max="15875" width="28.33203125" style="33" customWidth="1"/>
    <col min="15876" max="15876" width="18.1640625" style="33" customWidth="1"/>
    <col min="15877" max="15877" width="11" style="33" customWidth="1"/>
    <col min="15878" max="15878" width="12" style="33" customWidth="1"/>
    <col min="15879" max="15879" width="13" style="33" customWidth="1"/>
    <col min="15880" max="15880" width="9.33203125" style="33" customWidth="1"/>
    <col min="15881" max="15881" width="75.33203125" style="33" customWidth="1"/>
    <col min="15882" max="16128" width="10.83203125" style="33"/>
    <col min="16129" max="16129" width="14.33203125" style="33" customWidth="1"/>
    <col min="16130" max="16130" width="19.5" style="33" customWidth="1"/>
    <col min="16131" max="16131" width="28.33203125" style="33" customWidth="1"/>
    <col min="16132" max="16132" width="18.1640625" style="33" customWidth="1"/>
    <col min="16133" max="16133" width="11" style="33" customWidth="1"/>
    <col min="16134" max="16134" width="12" style="33" customWidth="1"/>
    <col min="16135" max="16135" width="13" style="33" customWidth="1"/>
    <col min="16136" max="16136" width="9.33203125" style="33" customWidth="1"/>
    <col min="16137" max="16137" width="75.33203125" style="33" customWidth="1"/>
    <col min="16138" max="16384" width="10.83203125" style="33"/>
  </cols>
  <sheetData>
    <row r="1" spans="1:9" ht="35" customHeight="1" thickBot="1">
      <c r="A1" s="418" t="s">
        <v>45</v>
      </c>
      <c r="B1" s="418"/>
      <c r="C1" s="418"/>
      <c r="D1" s="418"/>
      <c r="E1" s="418"/>
      <c r="F1" s="418"/>
      <c r="G1" s="418"/>
      <c r="H1" s="418"/>
      <c r="I1" s="418"/>
    </row>
    <row r="2" spans="1:9" ht="17" thickBot="1">
      <c r="A2" s="60"/>
      <c r="B2" s="60"/>
      <c r="C2" s="60"/>
      <c r="D2" s="60"/>
      <c r="E2" s="60"/>
      <c r="F2" s="60"/>
      <c r="G2" s="60"/>
      <c r="H2" s="60"/>
      <c r="I2" s="81"/>
    </row>
    <row r="3" spans="1:9" s="35" customFormat="1" ht="12" customHeight="1">
      <c r="A3" s="447" t="s">
        <v>25</v>
      </c>
      <c r="B3" s="441" t="s">
        <v>26</v>
      </c>
      <c r="C3" s="447" t="s">
        <v>134</v>
      </c>
      <c r="D3" s="441" t="s">
        <v>4</v>
      </c>
      <c r="E3" s="441" t="s">
        <v>27</v>
      </c>
      <c r="F3" s="441" t="s">
        <v>6</v>
      </c>
      <c r="G3" s="441" t="s">
        <v>7</v>
      </c>
      <c r="H3" s="441" t="s">
        <v>8</v>
      </c>
      <c r="I3" s="443" t="s">
        <v>28</v>
      </c>
    </row>
    <row r="4" spans="1:9" s="35" customFormat="1" ht="14" customHeight="1" thickBot="1">
      <c r="A4" s="448"/>
      <c r="B4" s="449"/>
      <c r="C4" s="448"/>
      <c r="D4" s="442"/>
      <c r="E4" s="442"/>
      <c r="F4" s="442"/>
      <c r="G4" s="442"/>
      <c r="H4" s="442"/>
      <c r="I4" s="444"/>
    </row>
    <row r="5" spans="1:9" s="35" customFormat="1">
      <c r="A5" s="445" t="s">
        <v>36</v>
      </c>
      <c r="B5" s="445"/>
      <c r="C5" s="445"/>
      <c r="D5" s="445"/>
      <c r="E5" s="445"/>
      <c r="F5" s="445"/>
      <c r="G5" s="445"/>
      <c r="H5" s="445"/>
      <c r="I5" s="446"/>
    </row>
    <row r="6" spans="1:9" s="54" customFormat="1" ht="16">
      <c r="A6" s="100" t="s">
        <v>68</v>
      </c>
      <c r="B6" s="101" t="s">
        <v>69</v>
      </c>
      <c r="C6" s="102" t="s">
        <v>35</v>
      </c>
      <c r="D6" s="103" t="s">
        <v>68</v>
      </c>
      <c r="E6" s="104">
        <v>382.67</v>
      </c>
      <c r="F6" s="104">
        <v>76.53</v>
      </c>
      <c r="G6" s="105">
        <f>F6+E6</f>
        <v>459.20000000000005</v>
      </c>
      <c r="H6" s="106" t="s">
        <v>33</v>
      </c>
      <c r="I6" s="107" t="s">
        <v>34</v>
      </c>
    </row>
    <row r="7" spans="1:9" s="54" customFormat="1" ht="16">
      <c r="A7" s="100" t="s">
        <v>70</v>
      </c>
      <c r="B7" s="307" t="s">
        <v>71</v>
      </c>
      <c r="C7" s="102" t="s">
        <v>42</v>
      </c>
      <c r="D7" s="103" t="s">
        <v>40</v>
      </c>
      <c r="E7" s="104">
        <v>180</v>
      </c>
      <c r="F7" s="104">
        <v>36</v>
      </c>
      <c r="G7" s="105">
        <f>F7+E7</f>
        <v>216</v>
      </c>
      <c r="H7" s="106" t="s">
        <v>33</v>
      </c>
      <c r="I7" s="107" t="s">
        <v>72</v>
      </c>
    </row>
    <row r="8" spans="1:9" s="54" customFormat="1" ht="16">
      <c r="A8" s="100" t="s">
        <v>70</v>
      </c>
      <c r="B8" s="101" t="s">
        <v>73</v>
      </c>
      <c r="C8" s="102" t="s">
        <v>74</v>
      </c>
      <c r="D8" s="103" t="s">
        <v>40</v>
      </c>
      <c r="E8" s="104">
        <v>1059.99</v>
      </c>
      <c r="F8" s="104">
        <f>E8*0.2</f>
        <v>211.99800000000002</v>
      </c>
      <c r="G8" s="105">
        <f>E8+F8</f>
        <v>1271.9880000000001</v>
      </c>
      <c r="H8" s="106" t="s">
        <v>33</v>
      </c>
      <c r="I8" s="107" t="s">
        <v>34</v>
      </c>
    </row>
    <row r="9" spans="1:9" s="54" customFormat="1" ht="16">
      <c r="A9" s="100" t="s">
        <v>130</v>
      </c>
      <c r="B9" s="101" t="s">
        <v>131</v>
      </c>
      <c r="C9" s="102" t="s">
        <v>132</v>
      </c>
      <c r="D9" s="103" t="s">
        <v>118</v>
      </c>
      <c r="E9" s="104">
        <v>1092.8900000000001</v>
      </c>
      <c r="F9" s="104">
        <v>204.58</v>
      </c>
      <c r="G9" s="105">
        <f>SUM(E9:F9)</f>
        <v>1297.47</v>
      </c>
      <c r="H9" s="106" t="s">
        <v>33</v>
      </c>
      <c r="I9" s="107" t="s">
        <v>34</v>
      </c>
    </row>
    <row r="10" spans="1:9" s="54" customFormat="1" ht="16">
      <c r="A10" s="100" t="s">
        <v>123</v>
      </c>
      <c r="B10" s="101" t="s">
        <v>127</v>
      </c>
      <c r="C10" s="102" t="s">
        <v>128</v>
      </c>
      <c r="D10" s="103" t="s">
        <v>129</v>
      </c>
      <c r="E10" s="104">
        <v>395.55</v>
      </c>
      <c r="F10" s="104">
        <v>44.26</v>
      </c>
      <c r="G10" s="105">
        <f>SUM(E10:F10)</f>
        <v>439.81</v>
      </c>
      <c r="H10" s="106" t="s">
        <v>33</v>
      </c>
      <c r="I10" s="107" t="s">
        <v>136</v>
      </c>
    </row>
    <row r="11" spans="1:9" s="54" customFormat="1" ht="16">
      <c r="A11" s="100" t="s">
        <v>123</v>
      </c>
      <c r="B11" s="101" t="s">
        <v>133</v>
      </c>
      <c r="C11" s="102" t="s">
        <v>135</v>
      </c>
      <c r="D11" s="103" t="s">
        <v>118</v>
      </c>
      <c r="E11" s="104">
        <v>4040.84</v>
      </c>
      <c r="F11" s="104">
        <f>E11*0.2</f>
        <v>808.16800000000012</v>
      </c>
      <c r="G11" s="105">
        <f>E11+F11</f>
        <v>4849.0079999999998</v>
      </c>
      <c r="H11" s="106" t="s">
        <v>33</v>
      </c>
      <c r="I11" s="107" t="s">
        <v>136</v>
      </c>
    </row>
    <row r="12" spans="1:9" s="54" customFormat="1">
      <c r="A12" s="326" t="s">
        <v>123</v>
      </c>
      <c r="B12" s="101" t="s">
        <v>263</v>
      </c>
      <c r="C12" s="325" t="s">
        <v>261</v>
      </c>
      <c r="D12" s="327" t="s">
        <v>118</v>
      </c>
      <c r="E12" s="167">
        <v>420</v>
      </c>
      <c r="F12" s="167">
        <v>84</v>
      </c>
      <c r="G12" s="328">
        <v>504</v>
      </c>
      <c r="H12" s="329" t="s">
        <v>33</v>
      </c>
      <c r="I12" s="107" t="s">
        <v>262</v>
      </c>
    </row>
    <row r="13" spans="1:9" s="54" customFormat="1">
      <c r="A13" s="234"/>
      <c r="B13" s="97"/>
      <c r="C13" s="134"/>
      <c r="D13" s="135"/>
      <c r="E13" s="136"/>
      <c r="F13" s="136"/>
      <c r="G13" s="137"/>
      <c r="H13" s="138"/>
      <c r="I13" s="233"/>
    </row>
    <row r="14" spans="1:9" s="54" customFormat="1">
      <c r="A14" s="234"/>
      <c r="B14" s="98"/>
      <c r="C14" s="134"/>
      <c r="D14" s="135"/>
      <c r="E14" s="136"/>
      <c r="F14" s="136"/>
      <c r="G14" s="137"/>
      <c r="H14" s="138"/>
      <c r="I14" s="233"/>
    </row>
    <row r="15" spans="1:9" s="35" customFormat="1">
      <c r="A15" s="96"/>
      <c r="B15" s="97"/>
      <c r="C15" s="66"/>
      <c r="D15" s="86"/>
      <c r="E15" s="82"/>
      <c r="F15" s="82"/>
      <c r="G15" s="68"/>
      <c r="H15" s="64"/>
      <c r="I15" s="67"/>
    </row>
    <row r="16" spans="1:9" s="35" customFormat="1" ht="17" customHeight="1">
      <c r="A16" s="438" t="s">
        <v>10</v>
      </c>
      <c r="B16" s="439"/>
      <c r="C16" s="439"/>
      <c r="D16" s="440"/>
      <c r="E16" s="178">
        <f>SUM(E6:E15)</f>
        <v>7571.9400000000005</v>
      </c>
      <c r="F16" s="178">
        <f>SUM(F6:F15)</f>
        <v>1465.5360000000001</v>
      </c>
      <c r="G16" s="178">
        <f>SUM(G6:G15)</f>
        <v>9037.4760000000006</v>
      </c>
      <c r="H16" s="183"/>
      <c r="I16" s="179"/>
    </row>
    <row r="17" spans="1:9" s="35" customFormat="1">
      <c r="A17" s="445" t="s">
        <v>37</v>
      </c>
      <c r="B17" s="445"/>
      <c r="C17" s="445"/>
      <c r="D17" s="445"/>
      <c r="E17" s="445"/>
      <c r="F17" s="445"/>
      <c r="G17" s="445"/>
      <c r="H17" s="445"/>
      <c r="I17" s="446"/>
    </row>
    <row r="18" spans="1:9" s="56" customFormat="1">
      <c r="A18" s="101" t="s">
        <v>140</v>
      </c>
      <c r="B18" s="101" t="s">
        <v>141</v>
      </c>
      <c r="C18" s="101" t="s">
        <v>35</v>
      </c>
      <c r="D18" s="308" t="s">
        <v>118</v>
      </c>
      <c r="E18" s="309" t="s">
        <v>142</v>
      </c>
      <c r="F18" s="309" t="s">
        <v>143</v>
      </c>
      <c r="G18" s="114">
        <f>E18+F18</f>
        <v>459.20000000000005</v>
      </c>
      <c r="H18" s="308" t="s">
        <v>33</v>
      </c>
      <c r="I18" s="101" t="s">
        <v>144</v>
      </c>
    </row>
    <row r="19" spans="1:9" s="54" customFormat="1">
      <c r="A19" s="110" t="s">
        <v>116</v>
      </c>
      <c r="B19" s="111">
        <v>26007764</v>
      </c>
      <c r="C19" s="111" t="s">
        <v>117</v>
      </c>
      <c r="D19" s="112" t="s">
        <v>118</v>
      </c>
      <c r="E19" s="113">
        <v>128.5</v>
      </c>
      <c r="F19" s="113">
        <v>25.7</v>
      </c>
      <c r="G19" s="114">
        <f>E19+F19</f>
        <v>154.19999999999999</v>
      </c>
      <c r="H19" s="115" t="s">
        <v>33</v>
      </c>
      <c r="I19" s="116" t="s">
        <v>119</v>
      </c>
    </row>
    <row r="20" spans="1:9" s="54" customFormat="1">
      <c r="A20" s="330" t="s">
        <v>220</v>
      </c>
      <c r="B20" s="335">
        <v>755000437677</v>
      </c>
      <c r="C20" s="331" t="s">
        <v>132</v>
      </c>
      <c r="D20" s="320" t="s">
        <v>118</v>
      </c>
      <c r="E20" s="321">
        <v>1092.8900000000001</v>
      </c>
      <c r="F20" s="321">
        <v>204.58</v>
      </c>
      <c r="G20" s="332">
        <v>1297.47</v>
      </c>
      <c r="H20" s="333" t="s">
        <v>33</v>
      </c>
      <c r="I20" s="334" t="s">
        <v>34</v>
      </c>
    </row>
    <row r="21" spans="1:9" s="54" customFormat="1">
      <c r="A21" s="117" t="s">
        <v>115</v>
      </c>
      <c r="B21" s="317" t="s">
        <v>254</v>
      </c>
      <c r="C21" s="118" t="s">
        <v>135</v>
      </c>
      <c r="D21" s="119" t="s">
        <v>118</v>
      </c>
      <c r="E21" s="318">
        <v>4000</v>
      </c>
      <c r="F21" s="318">
        <f>E21*0.2</f>
        <v>800</v>
      </c>
      <c r="G21" s="109">
        <f>E21+F21</f>
        <v>4800</v>
      </c>
      <c r="H21" s="120" t="s">
        <v>33</v>
      </c>
      <c r="I21" s="121" t="s">
        <v>247</v>
      </c>
    </row>
    <row r="22" spans="1:9" s="54" customFormat="1">
      <c r="A22" s="330" t="s">
        <v>115</v>
      </c>
      <c r="B22" s="336" t="s">
        <v>290</v>
      </c>
      <c r="C22" s="337" t="s">
        <v>291</v>
      </c>
      <c r="D22" s="338" t="s">
        <v>118</v>
      </c>
      <c r="E22" s="339">
        <v>159.43</v>
      </c>
      <c r="F22" s="339">
        <v>23.96</v>
      </c>
      <c r="G22" s="340">
        <f>E22+F22</f>
        <v>183.39000000000001</v>
      </c>
      <c r="H22" s="341" t="s">
        <v>33</v>
      </c>
      <c r="I22" s="342" t="s">
        <v>292</v>
      </c>
    </row>
    <row r="23" spans="1:9" s="35" customFormat="1">
      <c r="A23" s="110" t="s">
        <v>115</v>
      </c>
      <c r="B23" s="101" t="s">
        <v>263</v>
      </c>
      <c r="C23" s="325" t="s">
        <v>261</v>
      </c>
      <c r="D23" s="327" t="s">
        <v>118</v>
      </c>
      <c r="E23" s="167">
        <v>420</v>
      </c>
      <c r="F23" s="167">
        <v>84</v>
      </c>
      <c r="G23" s="328">
        <v>504</v>
      </c>
      <c r="H23" s="329" t="s">
        <v>33</v>
      </c>
      <c r="I23" s="107" t="s">
        <v>262</v>
      </c>
    </row>
    <row r="24" spans="1:9" s="54" customFormat="1" ht="17" customHeight="1">
      <c r="A24" s="439" t="s">
        <v>10</v>
      </c>
      <c r="B24" s="439"/>
      <c r="C24" s="439"/>
      <c r="D24" s="440"/>
      <c r="E24" s="178">
        <f>SUM(E18:E23)</f>
        <v>5800.8200000000006</v>
      </c>
      <c r="F24" s="178">
        <f>SUM(F18:F23)</f>
        <v>1138.24</v>
      </c>
      <c r="G24" s="178">
        <f>SUM(G18:G23)</f>
        <v>7398.26</v>
      </c>
      <c r="H24" s="183"/>
      <c r="I24" s="180"/>
    </row>
    <row r="25" spans="1:9" s="35" customFormat="1">
      <c r="A25" s="445" t="s">
        <v>12</v>
      </c>
      <c r="B25" s="445"/>
      <c r="C25" s="445"/>
      <c r="D25" s="445"/>
      <c r="E25" s="445"/>
      <c r="F25" s="445"/>
      <c r="G25" s="445"/>
      <c r="H25" s="445"/>
      <c r="I25" s="446"/>
    </row>
    <row r="26" spans="1:9" s="54" customFormat="1">
      <c r="A26" s="117" t="s">
        <v>248</v>
      </c>
      <c r="B26" s="317" t="s">
        <v>249</v>
      </c>
      <c r="C26" s="118" t="s">
        <v>35</v>
      </c>
      <c r="D26" s="119" t="s">
        <v>118</v>
      </c>
      <c r="E26" s="318">
        <v>382.67</v>
      </c>
      <c r="F26" s="318">
        <v>76.53</v>
      </c>
      <c r="G26" s="109">
        <f>E26+F26</f>
        <v>459.20000000000005</v>
      </c>
      <c r="H26" s="120" t="s">
        <v>33</v>
      </c>
      <c r="I26" s="121" t="s">
        <v>144</v>
      </c>
    </row>
    <row r="27" spans="1:9" s="54" customFormat="1">
      <c r="A27" s="110" t="s">
        <v>126</v>
      </c>
      <c r="B27" s="111">
        <v>143002258</v>
      </c>
      <c r="C27" s="111" t="s">
        <v>250</v>
      </c>
      <c r="D27" s="112" t="s">
        <v>118</v>
      </c>
      <c r="E27" s="113">
        <v>999.66</v>
      </c>
      <c r="F27" s="113">
        <v>200</v>
      </c>
      <c r="G27" s="114">
        <f>E27+F27</f>
        <v>1199.6599999999999</v>
      </c>
      <c r="H27" s="115" t="s">
        <v>33</v>
      </c>
      <c r="I27" s="116" t="s">
        <v>144</v>
      </c>
    </row>
    <row r="28" spans="1:9" s="54" customFormat="1">
      <c r="A28" s="343" t="s">
        <v>285</v>
      </c>
      <c r="B28" s="349">
        <v>46082</v>
      </c>
      <c r="C28" s="344" t="s">
        <v>293</v>
      </c>
      <c r="D28" s="345" t="s">
        <v>118</v>
      </c>
      <c r="E28" s="346">
        <v>912.46</v>
      </c>
      <c r="F28" s="113">
        <v>1.63</v>
      </c>
      <c r="G28" s="114">
        <f>E28+F28</f>
        <v>914.09</v>
      </c>
      <c r="H28" s="347" t="s">
        <v>33</v>
      </c>
      <c r="I28" s="348" t="s">
        <v>292</v>
      </c>
    </row>
    <row r="29" spans="1:9" s="54" customFormat="1">
      <c r="A29" s="343" t="s">
        <v>319</v>
      </c>
      <c r="B29" s="355" t="s">
        <v>320</v>
      </c>
      <c r="C29" s="344" t="s">
        <v>321</v>
      </c>
      <c r="D29" s="345" t="s">
        <v>175</v>
      </c>
      <c r="E29" s="346">
        <v>62</v>
      </c>
      <c r="F29" s="113">
        <f>E29*20%</f>
        <v>12.4</v>
      </c>
      <c r="G29" s="114">
        <f>SUM(E29:F29)</f>
        <v>74.400000000000006</v>
      </c>
      <c r="H29" s="347" t="s">
        <v>33</v>
      </c>
      <c r="I29" s="348" t="s">
        <v>322</v>
      </c>
    </row>
    <row r="30" spans="1:9" s="54" customFormat="1">
      <c r="A30" s="343" t="s">
        <v>226</v>
      </c>
      <c r="B30" s="355" t="s">
        <v>398</v>
      </c>
      <c r="C30" s="344" t="s">
        <v>132</v>
      </c>
      <c r="D30" s="345" t="s">
        <v>118</v>
      </c>
      <c r="E30" s="346">
        <f>G30-F30</f>
        <v>1092.8900000000001</v>
      </c>
      <c r="F30" s="346">
        <v>204.58</v>
      </c>
      <c r="G30" s="114">
        <v>1297.47</v>
      </c>
      <c r="H30" s="347" t="s">
        <v>33</v>
      </c>
      <c r="I30" s="348" t="s">
        <v>34</v>
      </c>
    </row>
    <row r="31" spans="1:9" s="54" customFormat="1">
      <c r="A31" s="343" t="s">
        <v>175</v>
      </c>
      <c r="B31" s="355" t="s">
        <v>340</v>
      </c>
      <c r="C31" s="344" t="s">
        <v>135</v>
      </c>
      <c r="D31" s="345" t="s">
        <v>175</v>
      </c>
      <c r="E31" s="346">
        <v>4000</v>
      </c>
      <c r="F31" s="346">
        <f>E31*0.2</f>
        <v>800</v>
      </c>
      <c r="G31" s="114">
        <f>SUM(E31:F31)</f>
        <v>4800</v>
      </c>
      <c r="H31" s="347" t="s">
        <v>33</v>
      </c>
      <c r="I31" s="348" t="s">
        <v>341</v>
      </c>
    </row>
    <row r="32" spans="1:9" s="54" customFormat="1">
      <c r="A32" s="343" t="s">
        <v>175</v>
      </c>
      <c r="B32" s="355" t="s">
        <v>393</v>
      </c>
      <c r="C32" s="344" t="s">
        <v>394</v>
      </c>
      <c r="D32" s="345" t="s">
        <v>118</v>
      </c>
      <c r="E32" s="346">
        <v>420</v>
      </c>
      <c r="F32" s="346">
        <v>84</v>
      </c>
      <c r="G32" s="366">
        <f>E32+F32</f>
        <v>504</v>
      </c>
      <c r="H32" s="347" t="s">
        <v>33</v>
      </c>
      <c r="I32" s="348" t="s">
        <v>392</v>
      </c>
    </row>
    <row r="33" spans="1:9" s="54" customFormat="1">
      <c r="A33" s="343" t="s">
        <v>175</v>
      </c>
      <c r="B33" s="355" t="s">
        <v>395</v>
      </c>
      <c r="C33" s="344" t="s">
        <v>394</v>
      </c>
      <c r="D33" s="345" t="s">
        <v>118</v>
      </c>
      <c r="E33" s="346">
        <v>228.47</v>
      </c>
      <c r="F33" s="346">
        <v>38.97</v>
      </c>
      <c r="G33" s="366">
        <f>E33+F33</f>
        <v>267.44</v>
      </c>
      <c r="H33" s="347" t="s">
        <v>33</v>
      </c>
      <c r="I33" s="348" t="s">
        <v>392</v>
      </c>
    </row>
    <row r="34" spans="1:9" s="35" customFormat="1" ht="17" customHeight="1">
      <c r="A34" s="439" t="s">
        <v>10</v>
      </c>
      <c r="B34" s="439"/>
      <c r="C34" s="439"/>
      <c r="D34" s="440"/>
      <c r="E34" s="178">
        <f>SUM(E26:E33)</f>
        <v>8098.1500000000005</v>
      </c>
      <c r="F34" s="178">
        <f>SUM(F26:F33)</f>
        <v>1418.11</v>
      </c>
      <c r="G34" s="178">
        <f>SUM(G26:G33)</f>
        <v>9516.26</v>
      </c>
      <c r="H34" s="183"/>
      <c r="I34" s="180"/>
    </row>
    <row r="35" spans="1:9" s="35" customFormat="1">
      <c r="A35" s="445" t="s">
        <v>13</v>
      </c>
      <c r="B35" s="445"/>
      <c r="C35" s="445"/>
      <c r="D35" s="445"/>
      <c r="E35" s="445"/>
      <c r="F35" s="445"/>
      <c r="G35" s="445"/>
      <c r="H35" s="445"/>
      <c r="I35" s="446"/>
    </row>
    <row r="36" spans="1:9" s="54" customFormat="1">
      <c r="A36" s="117" t="s">
        <v>335</v>
      </c>
      <c r="B36" s="317" t="s">
        <v>356</v>
      </c>
      <c r="C36" s="118" t="s">
        <v>35</v>
      </c>
      <c r="D36" s="119" t="s">
        <v>335</v>
      </c>
      <c r="E36" s="318">
        <v>382.67</v>
      </c>
      <c r="F36" s="318">
        <v>76.53</v>
      </c>
      <c r="G36" s="109">
        <f>E36+F36</f>
        <v>459.20000000000005</v>
      </c>
      <c r="H36" s="120" t="s">
        <v>33</v>
      </c>
      <c r="I36" s="121" t="s">
        <v>144</v>
      </c>
    </row>
    <row r="37" spans="1:9" s="54" customFormat="1">
      <c r="A37" s="330" t="s">
        <v>461</v>
      </c>
      <c r="B37" s="389" t="s">
        <v>514</v>
      </c>
      <c r="C37" s="331" t="s">
        <v>132</v>
      </c>
      <c r="D37" s="320" t="s">
        <v>118</v>
      </c>
      <c r="E37" s="346">
        <f>G37-F37</f>
        <v>1092.8900000000001</v>
      </c>
      <c r="F37" s="346">
        <v>204.58</v>
      </c>
      <c r="G37" s="114">
        <v>1297.47</v>
      </c>
      <c r="H37" s="333" t="s">
        <v>33</v>
      </c>
      <c r="I37" s="334" t="s">
        <v>144</v>
      </c>
    </row>
    <row r="38" spans="1:9" s="54" customFormat="1">
      <c r="A38" s="110" t="s">
        <v>479</v>
      </c>
      <c r="B38" s="123" t="s">
        <v>482</v>
      </c>
      <c r="C38" s="111" t="s">
        <v>480</v>
      </c>
      <c r="D38" s="112" t="s">
        <v>481</v>
      </c>
      <c r="E38" s="113">
        <v>25</v>
      </c>
      <c r="F38" s="113">
        <f>E38*0.2</f>
        <v>5</v>
      </c>
      <c r="G38" s="109">
        <f>E38+F38</f>
        <v>30</v>
      </c>
      <c r="H38" s="115" t="s">
        <v>33</v>
      </c>
      <c r="I38" s="116" t="s">
        <v>144</v>
      </c>
    </row>
    <row r="39" spans="1:9" s="54" customFormat="1" ht="16" customHeight="1">
      <c r="A39" s="110" t="s">
        <v>488</v>
      </c>
      <c r="B39" s="383">
        <v>143002673</v>
      </c>
      <c r="C39" s="111" t="s">
        <v>489</v>
      </c>
      <c r="D39" s="112" t="s">
        <v>405</v>
      </c>
      <c r="E39" s="113">
        <v>31</v>
      </c>
      <c r="F39" s="113">
        <v>6.2</v>
      </c>
      <c r="G39" s="109">
        <f>E39+F39</f>
        <v>37.200000000000003</v>
      </c>
      <c r="H39" s="115" t="s">
        <v>33</v>
      </c>
      <c r="I39" s="116" t="s">
        <v>144</v>
      </c>
    </row>
    <row r="40" spans="1:9" s="54" customFormat="1" ht="16" customHeight="1">
      <c r="A40" s="110" t="s">
        <v>488</v>
      </c>
      <c r="B40" s="383">
        <v>143002673</v>
      </c>
      <c r="C40" s="111" t="s">
        <v>512</v>
      </c>
      <c r="D40" s="112" t="s">
        <v>405</v>
      </c>
      <c r="E40" s="113">
        <v>31</v>
      </c>
      <c r="F40" s="113">
        <f>E40*20%</f>
        <v>6.2</v>
      </c>
      <c r="G40" s="109">
        <f>SUM(E40:F40)</f>
        <v>37.200000000000003</v>
      </c>
      <c r="H40" s="115" t="s">
        <v>33</v>
      </c>
      <c r="I40" s="116" t="s">
        <v>513</v>
      </c>
    </row>
    <row r="41" spans="1:9" s="54" customFormat="1" ht="16" customHeight="1">
      <c r="A41" s="110" t="s">
        <v>199</v>
      </c>
      <c r="B41" s="383" t="s">
        <v>492</v>
      </c>
      <c r="C41" s="111" t="s">
        <v>135</v>
      </c>
      <c r="D41" s="112" t="s">
        <v>118</v>
      </c>
      <c r="E41" s="113">
        <v>4000</v>
      </c>
      <c r="F41" s="113">
        <v>800</v>
      </c>
      <c r="G41" s="109">
        <f>E41+F41</f>
        <v>4800</v>
      </c>
      <c r="H41" s="115" t="s">
        <v>33</v>
      </c>
      <c r="I41" s="116" t="s">
        <v>493</v>
      </c>
    </row>
    <row r="42" spans="1:9" s="54" customFormat="1" ht="16" customHeight="1">
      <c r="A42" s="110" t="s">
        <v>199</v>
      </c>
      <c r="B42" s="383" t="s">
        <v>515</v>
      </c>
      <c r="C42" s="111" t="s">
        <v>516</v>
      </c>
      <c r="D42" s="112" t="s">
        <v>118</v>
      </c>
      <c r="E42" s="113">
        <v>420</v>
      </c>
      <c r="F42" s="113">
        <f>E42*20%</f>
        <v>84</v>
      </c>
      <c r="G42" s="332">
        <f>SUM(E42:F42)</f>
        <v>504</v>
      </c>
      <c r="H42" s="115" t="s">
        <v>33</v>
      </c>
      <c r="I42" s="116" t="s">
        <v>517</v>
      </c>
    </row>
    <row r="43" spans="1:9" s="54" customFormat="1">
      <c r="A43" s="110" t="s">
        <v>199</v>
      </c>
      <c r="B43" s="123" t="s">
        <v>518</v>
      </c>
      <c r="C43" s="111" t="s">
        <v>394</v>
      </c>
      <c r="D43" s="112" t="s">
        <v>118</v>
      </c>
      <c r="E43" s="113">
        <v>138.46</v>
      </c>
      <c r="F43" s="113">
        <v>27.7</v>
      </c>
      <c r="G43" s="114">
        <f>SUM(E43:F43)</f>
        <v>166.16</v>
      </c>
      <c r="H43" s="115" t="s">
        <v>33</v>
      </c>
      <c r="I43" s="116" t="s">
        <v>517</v>
      </c>
    </row>
    <row r="44" spans="1:9" s="54" customFormat="1" ht="17" customHeight="1">
      <c r="A44" s="439" t="s">
        <v>10</v>
      </c>
      <c r="B44" s="439"/>
      <c r="C44" s="439"/>
      <c r="D44" s="440"/>
      <c r="E44" s="178">
        <f>SUM(E36:E43)</f>
        <v>6121.02</v>
      </c>
      <c r="F44" s="178">
        <f>SUM(F36:F43)</f>
        <v>1210.21</v>
      </c>
      <c r="G44" s="178">
        <f>SUM(G36:G43)</f>
        <v>7331.23</v>
      </c>
      <c r="H44" s="183"/>
      <c r="I44" s="180"/>
    </row>
    <row r="45" spans="1:9" s="54" customFormat="1">
      <c r="A45" s="445" t="s">
        <v>39</v>
      </c>
      <c r="B45" s="445"/>
      <c r="C45" s="445"/>
      <c r="D45" s="445"/>
      <c r="E45" s="445"/>
      <c r="F45" s="445"/>
      <c r="G45" s="445"/>
      <c r="H45" s="445"/>
      <c r="I45" s="446"/>
    </row>
    <row r="46" spans="1:9" s="54" customFormat="1">
      <c r="A46" s="125"/>
      <c r="B46" s="126"/>
      <c r="C46" s="127"/>
      <c r="D46" s="128"/>
      <c r="E46" s="129"/>
      <c r="F46" s="129"/>
      <c r="G46" s="130"/>
      <c r="H46" s="131"/>
      <c r="I46" s="132"/>
    </row>
    <row r="47" spans="1:9" s="54" customFormat="1">
      <c r="A47" s="330" t="s">
        <v>498</v>
      </c>
      <c r="B47" s="384">
        <v>143002747</v>
      </c>
      <c r="C47" s="331" t="s">
        <v>499</v>
      </c>
      <c r="D47" s="320"/>
      <c r="E47" s="321">
        <v>999.99</v>
      </c>
      <c r="F47" s="321">
        <v>200</v>
      </c>
      <c r="G47" s="332">
        <f>E47+F47</f>
        <v>1199.99</v>
      </c>
      <c r="H47" s="333" t="s">
        <v>33</v>
      </c>
      <c r="I47" s="334" t="s">
        <v>500</v>
      </c>
    </row>
    <row r="48" spans="1:9" s="54" customFormat="1">
      <c r="A48" s="330" t="s">
        <v>485</v>
      </c>
      <c r="B48" s="307" t="s">
        <v>572</v>
      </c>
      <c r="C48" s="331" t="s">
        <v>480</v>
      </c>
      <c r="D48" s="320" t="s">
        <v>485</v>
      </c>
      <c r="E48" s="321">
        <v>25</v>
      </c>
      <c r="F48" s="321">
        <v>5</v>
      </c>
      <c r="G48" s="332">
        <f>E48+F48</f>
        <v>30</v>
      </c>
      <c r="H48" s="333" t="s">
        <v>33</v>
      </c>
      <c r="I48" s="334" t="s">
        <v>500</v>
      </c>
    </row>
    <row r="49" spans="1:9" s="54" customFormat="1">
      <c r="A49" s="84"/>
      <c r="B49" s="66"/>
      <c r="C49" s="66"/>
      <c r="D49" s="86"/>
      <c r="E49" s="82"/>
      <c r="F49" s="82"/>
      <c r="G49" s="68"/>
      <c r="H49" s="64"/>
      <c r="I49" s="85"/>
    </row>
    <row r="50" spans="1:9" s="54" customFormat="1">
      <c r="A50" s="84"/>
      <c r="B50" s="84"/>
      <c r="C50" s="66"/>
      <c r="D50" s="86"/>
      <c r="E50" s="82"/>
      <c r="F50" s="82"/>
      <c r="G50" s="68"/>
      <c r="H50" s="64"/>
      <c r="I50" s="85"/>
    </row>
    <row r="51" spans="1:9" s="35" customFormat="1">
      <c r="A51" s="84"/>
      <c r="B51" s="97"/>
      <c r="C51" s="66"/>
      <c r="D51" s="86"/>
      <c r="E51" s="82"/>
      <c r="F51" s="82"/>
      <c r="G51" s="68"/>
      <c r="H51" s="64"/>
      <c r="I51" s="85"/>
    </row>
    <row r="52" spans="1:9" s="35" customFormat="1" ht="17" customHeight="1">
      <c r="A52" s="439" t="s">
        <v>10</v>
      </c>
      <c r="B52" s="439"/>
      <c r="C52" s="439"/>
      <c r="D52" s="440"/>
      <c r="E52" s="178">
        <f>SUM(E46:E51)</f>
        <v>1024.99</v>
      </c>
      <c r="F52" s="178">
        <f>SUM(F46:F51)</f>
        <v>205</v>
      </c>
      <c r="G52" s="178">
        <f>SUM(G46:G51)</f>
        <v>1229.99</v>
      </c>
      <c r="H52" s="183"/>
      <c r="I52" s="180"/>
    </row>
    <row r="53" spans="1:9" s="35" customFormat="1">
      <c r="A53" s="445" t="s">
        <v>41</v>
      </c>
      <c r="B53" s="445"/>
      <c r="C53" s="445"/>
      <c r="D53" s="445"/>
      <c r="E53" s="445"/>
      <c r="F53" s="445"/>
      <c r="G53" s="445"/>
      <c r="H53" s="445"/>
      <c r="I53" s="446"/>
    </row>
    <row r="54" spans="1:9" s="54" customFormat="1">
      <c r="A54" s="110" t="s">
        <v>587</v>
      </c>
      <c r="B54" s="110" t="s">
        <v>588</v>
      </c>
      <c r="C54" s="110" t="s">
        <v>35</v>
      </c>
      <c r="D54" s="405" t="s">
        <v>40</v>
      </c>
      <c r="E54" s="406">
        <v>382.67</v>
      </c>
      <c r="F54" s="406">
        <v>76.53</v>
      </c>
      <c r="G54" s="406">
        <v>459.2</v>
      </c>
      <c r="H54" s="405" t="s">
        <v>33</v>
      </c>
      <c r="I54" s="110" t="s">
        <v>589</v>
      </c>
    </row>
    <row r="55" spans="1:9" s="54" customFormat="1">
      <c r="A55" s="125"/>
      <c r="B55" s="126"/>
      <c r="C55" s="127"/>
      <c r="D55" s="128"/>
      <c r="E55" s="129"/>
      <c r="F55" s="129"/>
      <c r="G55" s="130"/>
      <c r="H55" s="131"/>
      <c r="I55" s="132"/>
    </row>
    <row r="56" spans="1:9" s="54" customFormat="1">
      <c r="A56" s="133"/>
      <c r="B56" s="127"/>
      <c r="C56" s="134"/>
      <c r="D56" s="135"/>
      <c r="E56" s="136"/>
      <c r="F56" s="136"/>
      <c r="G56" s="137"/>
      <c r="H56" s="138"/>
      <c r="I56" s="139"/>
    </row>
    <row r="57" spans="1:9" s="54" customFormat="1">
      <c r="A57" s="133"/>
      <c r="B57" s="97"/>
      <c r="C57" s="134"/>
      <c r="D57" s="135"/>
      <c r="E57" s="136"/>
      <c r="F57" s="136"/>
      <c r="G57" s="137"/>
      <c r="H57" s="138"/>
      <c r="I57" s="139"/>
    </row>
    <row r="58" spans="1:9" s="35" customFormat="1">
      <c r="A58" s="133"/>
      <c r="B58" s="97"/>
      <c r="C58" s="134"/>
      <c r="D58" s="135"/>
      <c r="E58" s="136"/>
      <c r="F58" s="136"/>
      <c r="G58" s="137"/>
      <c r="H58" s="138"/>
      <c r="I58" s="139"/>
    </row>
    <row r="59" spans="1:9" s="54" customFormat="1">
      <c r="A59" s="133"/>
      <c r="B59" s="97"/>
      <c r="C59" s="134"/>
      <c r="D59" s="135"/>
      <c r="E59" s="136"/>
      <c r="F59" s="136"/>
      <c r="G59" s="137"/>
      <c r="H59" s="138"/>
      <c r="I59" s="139"/>
    </row>
    <row r="60" spans="1:9" s="35" customFormat="1">
      <c r="A60" s="133"/>
      <c r="B60" s="108"/>
      <c r="C60" s="134"/>
      <c r="D60" s="135"/>
      <c r="E60" s="136"/>
      <c r="F60" s="136"/>
      <c r="G60" s="137"/>
      <c r="H60" s="138"/>
      <c r="I60" s="139"/>
    </row>
    <row r="61" spans="1:9" s="35" customFormat="1" ht="17" customHeight="1">
      <c r="A61" s="454" t="s">
        <v>10</v>
      </c>
      <c r="B61" s="454"/>
      <c r="C61" s="454"/>
      <c r="D61" s="455"/>
      <c r="E61" s="181">
        <f>SUM(E54:E60)</f>
        <v>382.67</v>
      </c>
      <c r="F61" s="181">
        <f>SUM(F54:F60)</f>
        <v>76.53</v>
      </c>
      <c r="G61" s="181">
        <f>SUM(G54:G60)</f>
        <v>459.2</v>
      </c>
      <c r="H61" s="184"/>
      <c r="I61" s="182"/>
    </row>
    <row r="62" spans="1:9" s="54" customFormat="1">
      <c r="A62" s="445" t="s">
        <v>46</v>
      </c>
      <c r="B62" s="445"/>
      <c r="C62" s="445"/>
      <c r="D62" s="445"/>
      <c r="E62" s="445"/>
      <c r="F62" s="445"/>
      <c r="G62" s="445"/>
      <c r="H62" s="445"/>
      <c r="I62" s="446"/>
    </row>
    <row r="63" spans="1:9" s="54" customFormat="1">
      <c r="A63" s="133"/>
      <c r="B63" s="108"/>
      <c r="C63" s="134"/>
      <c r="D63" s="135"/>
      <c r="E63" s="136"/>
      <c r="F63" s="136"/>
      <c r="G63" s="137"/>
      <c r="H63" s="138"/>
      <c r="I63" s="139"/>
    </row>
    <row r="64" spans="1:9" s="54" customFormat="1">
      <c r="A64" s="133"/>
      <c r="B64" s="108"/>
      <c r="C64" s="134"/>
      <c r="D64" s="135"/>
      <c r="E64" s="136"/>
      <c r="F64" s="136"/>
      <c r="G64" s="137"/>
      <c r="H64" s="138"/>
      <c r="I64" s="139"/>
    </row>
    <row r="65" spans="1:9" s="54" customFormat="1">
      <c r="A65" s="133"/>
      <c r="B65" s="124"/>
      <c r="C65" s="134"/>
      <c r="D65" s="135"/>
      <c r="E65" s="136"/>
      <c r="F65" s="136"/>
      <c r="G65" s="137"/>
      <c r="H65" s="138"/>
      <c r="I65" s="139"/>
    </row>
    <row r="66" spans="1:9" s="54" customFormat="1">
      <c r="A66" s="133"/>
      <c r="B66" s="108"/>
      <c r="C66" s="134"/>
      <c r="D66" s="135"/>
      <c r="E66" s="136"/>
      <c r="F66" s="136"/>
      <c r="G66" s="137"/>
      <c r="H66" s="138"/>
      <c r="I66" s="139"/>
    </row>
    <row r="67" spans="1:9" s="54" customFormat="1">
      <c r="A67" s="133"/>
      <c r="B67" s="108"/>
      <c r="C67" s="134"/>
      <c r="D67" s="135"/>
      <c r="E67" s="136"/>
      <c r="F67" s="136"/>
      <c r="G67" s="137"/>
      <c r="H67" s="138"/>
      <c r="I67" s="139"/>
    </row>
    <row r="68" spans="1:9" s="54" customFormat="1">
      <c r="A68" s="133"/>
      <c r="B68" s="108"/>
      <c r="C68" s="134"/>
      <c r="D68" s="135"/>
      <c r="E68" s="136"/>
      <c r="F68" s="136"/>
      <c r="G68" s="137"/>
      <c r="H68" s="138"/>
      <c r="I68" s="139"/>
    </row>
    <row r="69" spans="1:9" s="35" customFormat="1" ht="17" customHeight="1">
      <c r="A69" s="133"/>
      <c r="B69" s="108"/>
      <c r="C69" s="134"/>
      <c r="D69" s="135"/>
      <c r="E69" s="136"/>
      <c r="F69" s="136"/>
      <c r="G69" s="137"/>
      <c r="H69" s="138"/>
      <c r="I69" s="139"/>
    </row>
    <row r="70" spans="1:9" s="35" customFormat="1" ht="17" customHeight="1">
      <c r="A70" s="133"/>
      <c r="B70" s="98"/>
      <c r="C70" s="134"/>
      <c r="D70" s="135"/>
      <c r="E70" s="136"/>
      <c r="F70" s="136"/>
      <c r="G70" s="137"/>
      <c r="H70" s="138"/>
      <c r="I70" s="139"/>
    </row>
    <row r="71" spans="1:9" s="35" customFormat="1" ht="16">
      <c r="A71" s="133"/>
      <c r="B71" s="140"/>
      <c r="C71" s="134"/>
      <c r="D71" s="135"/>
      <c r="E71" s="136"/>
      <c r="F71" s="136"/>
      <c r="G71" s="137"/>
      <c r="H71" s="138"/>
      <c r="I71" s="139"/>
    </row>
    <row r="72" spans="1:9" s="35" customFormat="1">
      <c r="A72" s="133"/>
      <c r="B72" s="141"/>
      <c r="C72" s="134"/>
      <c r="D72" s="135"/>
      <c r="E72" s="136"/>
      <c r="F72" s="136"/>
      <c r="G72" s="137"/>
      <c r="H72" s="138"/>
      <c r="I72" s="139"/>
    </row>
    <row r="73" spans="1:9" s="35" customFormat="1">
      <c r="A73" s="133"/>
      <c r="B73" s="108"/>
      <c r="C73" s="134"/>
      <c r="D73" s="135"/>
      <c r="E73" s="136"/>
      <c r="F73" s="136"/>
      <c r="G73" s="137"/>
      <c r="H73" s="138"/>
      <c r="I73" s="139"/>
    </row>
    <row r="74" spans="1:9" s="35" customFormat="1">
      <c r="A74" s="133"/>
      <c r="B74" s="108"/>
      <c r="C74" s="134"/>
      <c r="D74" s="135"/>
      <c r="E74" s="136"/>
      <c r="F74" s="136"/>
      <c r="G74" s="137"/>
      <c r="H74" s="138"/>
      <c r="I74" s="139"/>
    </row>
    <row r="75" spans="1:9" s="35" customFormat="1">
      <c r="A75" s="133"/>
      <c r="B75" s="108"/>
      <c r="C75" s="134"/>
      <c r="D75" s="135"/>
      <c r="E75" s="136"/>
      <c r="F75" s="136"/>
      <c r="G75" s="137"/>
      <c r="H75" s="138"/>
      <c r="I75" s="139"/>
    </row>
    <row r="76" spans="1:9" s="35" customFormat="1">
      <c r="A76" s="133"/>
      <c r="B76" s="108"/>
      <c r="C76" s="134"/>
      <c r="D76" s="135"/>
      <c r="E76" s="136"/>
      <c r="F76" s="136"/>
      <c r="G76" s="137"/>
      <c r="H76" s="138"/>
      <c r="I76" s="139"/>
    </row>
    <row r="77" spans="1:9" s="36" customFormat="1">
      <c r="A77" s="133"/>
      <c r="B77" s="108"/>
      <c r="C77" s="134"/>
      <c r="D77" s="135"/>
      <c r="E77" s="136"/>
      <c r="F77" s="136"/>
      <c r="G77" s="137"/>
      <c r="H77" s="138"/>
      <c r="I77" s="139"/>
    </row>
    <row r="78" spans="1:9" s="35" customFormat="1" ht="17" customHeight="1">
      <c r="A78" s="454" t="s">
        <v>10</v>
      </c>
      <c r="B78" s="454"/>
      <c r="C78" s="454"/>
      <c r="D78" s="455"/>
      <c r="E78" s="181">
        <f>SUM(E63:E77)</f>
        <v>0</v>
      </c>
      <c r="F78" s="181">
        <f>SUM(F63:F77)</f>
        <v>0</v>
      </c>
      <c r="G78" s="181">
        <f>SUM(G63:G77)</f>
        <v>0</v>
      </c>
      <c r="H78" s="184"/>
      <c r="I78" s="182"/>
    </row>
    <row r="79" spans="1:9" s="35" customFormat="1">
      <c r="A79" s="445" t="s">
        <v>47</v>
      </c>
      <c r="B79" s="445"/>
      <c r="C79" s="445"/>
      <c r="D79" s="445"/>
      <c r="E79" s="445"/>
      <c r="F79" s="445"/>
      <c r="G79" s="445"/>
      <c r="H79" s="445"/>
      <c r="I79" s="446"/>
    </row>
    <row r="80" spans="1:9" s="54" customFormat="1">
      <c r="A80" s="133"/>
      <c r="B80" s="108"/>
      <c r="C80" s="134"/>
      <c r="D80" s="135"/>
      <c r="E80" s="136"/>
      <c r="F80" s="136"/>
      <c r="G80" s="137"/>
      <c r="H80" s="138"/>
      <c r="I80" s="139"/>
    </row>
    <row r="81" spans="1:256" s="54" customFormat="1">
      <c r="A81" s="133"/>
      <c r="B81" s="222"/>
      <c r="C81" s="134"/>
      <c r="D81" s="135"/>
      <c r="E81" s="136"/>
      <c r="F81" s="136"/>
      <c r="G81" s="137"/>
      <c r="H81" s="138"/>
      <c r="I81" s="139"/>
    </row>
    <row r="82" spans="1:256" s="54" customFormat="1">
      <c r="A82" s="133"/>
      <c r="B82" s="223"/>
      <c r="C82" s="134"/>
      <c r="D82" s="135"/>
      <c r="E82" s="136"/>
      <c r="F82" s="136"/>
      <c r="G82" s="137"/>
      <c r="H82" s="138"/>
      <c r="I82" s="139"/>
    </row>
    <row r="83" spans="1:256" s="54" customFormat="1">
      <c r="A83" s="133"/>
      <c r="B83" s="223"/>
      <c r="C83" s="134"/>
      <c r="D83" s="135"/>
      <c r="E83" s="136"/>
      <c r="F83" s="136"/>
      <c r="G83" s="137"/>
      <c r="H83" s="138"/>
      <c r="I83" s="139"/>
    </row>
    <row r="84" spans="1:256" s="54" customFormat="1">
      <c r="A84" s="133"/>
      <c r="B84" s="134"/>
      <c r="C84" s="134"/>
      <c r="D84" s="135"/>
      <c r="E84" s="136"/>
      <c r="F84" s="136"/>
      <c r="G84" s="137"/>
      <c r="H84" s="138"/>
      <c r="I84" s="139"/>
    </row>
    <row r="85" spans="1:256" s="54" customFormat="1">
      <c r="A85" s="133"/>
      <c r="B85" s="122"/>
      <c r="C85" s="134"/>
      <c r="D85" s="135"/>
      <c r="E85" s="136"/>
      <c r="F85" s="136"/>
      <c r="G85" s="137"/>
      <c r="H85" s="138"/>
      <c r="I85" s="139"/>
    </row>
    <row r="86" spans="1:256" s="54" customFormat="1">
      <c r="A86" s="133"/>
      <c r="B86" s="224"/>
      <c r="C86" s="134"/>
      <c r="D86" s="135"/>
      <c r="E86" s="136"/>
      <c r="F86" s="136"/>
      <c r="G86" s="137"/>
      <c r="H86" s="138"/>
      <c r="I86" s="139"/>
    </row>
    <row r="87" spans="1:256" s="54" customFormat="1">
      <c r="A87" s="133"/>
      <c r="B87" s="133"/>
      <c r="C87" s="134"/>
      <c r="D87" s="135"/>
      <c r="E87" s="136"/>
      <c r="F87" s="136"/>
      <c r="G87" s="137"/>
      <c r="H87" s="138"/>
      <c r="I87" s="139"/>
    </row>
    <row r="88" spans="1:256" s="54" customFormat="1">
      <c r="A88" s="133"/>
      <c r="B88" s="133"/>
      <c r="C88" s="134"/>
      <c r="D88" s="135"/>
      <c r="E88" s="136"/>
      <c r="F88" s="136"/>
      <c r="G88" s="137"/>
      <c r="H88" s="138"/>
      <c r="I88" s="139"/>
    </row>
    <row r="89" spans="1:256" s="35" customFormat="1">
      <c r="A89" s="133"/>
      <c r="B89" s="142"/>
      <c r="C89" s="134"/>
      <c r="D89" s="135"/>
      <c r="E89" s="136"/>
      <c r="F89" s="136"/>
      <c r="G89" s="137"/>
      <c r="H89" s="138"/>
      <c r="I89" s="139"/>
    </row>
    <row r="90" spans="1:256" s="35" customFormat="1">
      <c r="A90" s="133"/>
      <c r="B90" s="142"/>
      <c r="C90" s="134"/>
      <c r="D90" s="135"/>
      <c r="E90" s="136"/>
      <c r="F90" s="136"/>
      <c r="G90" s="137"/>
      <c r="H90" s="138"/>
      <c r="I90" s="139"/>
    </row>
    <row r="91" spans="1:256" s="35" customFormat="1">
      <c r="A91" s="133"/>
      <c r="B91" s="108"/>
      <c r="C91" s="134"/>
      <c r="D91" s="135"/>
      <c r="E91" s="136"/>
      <c r="F91" s="136"/>
      <c r="G91" s="137"/>
      <c r="H91" s="138"/>
      <c r="I91" s="139"/>
    </row>
    <row r="92" spans="1:256" s="35" customFormat="1">
      <c r="A92" s="133"/>
      <c r="B92" s="83"/>
      <c r="C92" s="134"/>
      <c r="D92" s="64"/>
      <c r="E92" s="82"/>
      <c r="F92" s="82"/>
      <c r="G92" s="82"/>
      <c r="H92" s="143"/>
      <c r="I92" s="139"/>
    </row>
    <row r="93" spans="1:256" s="35" customFormat="1" ht="16">
      <c r="A93" s="133"/>
      <c r="B93" s="83"/>
      <c r="C93" s="134"/>
      <c r="D93" s="64"/>
      <c r="E93" s="82"/>
      <c r="F93" s="82"/>
      <c r="G93" s="82"/>
      <c r="H93" s="143"/>
      <c r="I93" s="139"/>
      <c r="J93" s="41"/>
      <c r="K93" s="37"/>
      <c r="L93" s="42"/>
      <c r="M93" s="38"/>
      <c r="N93" s="39"/>
      <c r="O93" s="39"/>
      <c r="P93" s="39"/>
      <c r="Q93" s="40"/>
      <c r="R93" s="43"/>
      <c r="S93" s="44"/>
      <c r="T93" s="37"/>
      <c r="U93" s="42"/>
      <c r="V93" s="38"/>
      <c r="W93" s="39"/>
      <c r="X93" s="39"/>
      <c r="Y93" s="39"/>
      <c r="Z93" s="40"/>
      <c r="AA93" s="43"/>
      <c r="AB93" s="44"/>
      <c r="AC93" s="37"/>
      <c r="AD93" s="42"/>
      <c r="AE93" s="38"/>
      <c r="AF93" s="39"/>
      <c r="AG93" s="39"/>
      <c r="AH93" s="39"/>
      <c r="AI93" s="40"/>
      <c r="AJ93" s="43"/>
      <c r="AK93" s="44"/>
      <c r="AL93" s="37"/>
      <c r="AM93" s="42"/>
      <c r="AN93" s="38"/>
      <c r="AO93" s="39"/>
      <c r="AP93" s="39"/>
      <c r="AQ93" s="39"/>
      <c r="AR93" s="40"/>
      <c r="AS93" s="43"/>
      <c r="AT93" s="44"/>
      <c r="AU93" s="37"/>
      <c r="AV93" s="42"/>
      <c r="AW93" s="38"/>
      <c r="AX93" s="39"/>
      <c r="AY93" s="39"/>
      <c r="AZ93" s="39"/>
      <c r="BA93" s="40"/>
      <c r="BB93" s="43"/>
      <c r="BC93" s="44"/>
      <c r="BD93" s="37"/>
      <c r="BE93" s="42"/>
      <c r="BF93" s="38"/>
      <c r="BG93" s="39"/>
      <c r="BH93" s="39"/>
      <c r="BI93" s="39"/>
      <c r="BJ93" s="40"/>
      <c r="BK93" s="43"/>
      <c r="BL93" s="44"/>
      <c r="BM93" s="37"/>
      <c r="BN93" s="42"/>
      <c r="BO93" s="38"/>
      <c r="BP93" s="39"/>
      <c r="BQ93" s="39"/>
      <c r="BR93" s="39"/>
      <c r="BS93" s="40"/>
      <c r="BT93" s="43"/>
      <c r="BU93" s="44"/>
      <c r="BV93" s="37"/>
      <c r="BW93" s="42"/>
      <c r="BX93" s="38"/>
      <c r="BY93" s="39"/>
      <c r="BZ93" s="39"/>
      <c r="CA93" s="39"/>
      <c r="CB93" s="40"/>
      <c r="CC93" s="43"/>
      <c r="CD93" s="44"/>
      <c r="CE93" s="37"/>
      <c r="CF93" s="42"/>
      <c r="CG93" s="38"/>
      <c r="CH93" s="39"/>
      <c r="CI93" s="39"/>
      <c r="CJ93" s="39"/>
      <c r="CK93" s="40"/>
      <c r="CL93" s="43"/>
      <c r="CM93" s="44"/>
      <c r="CN93" s="37"/>
      <c r="CO93" s="42"/>
      <c r="CP93" s="38"/>
      <c r="CQ93" s="39"/>
      <c r="CR93" s="39"/>
      <c r="CS93" s="39"/>
      <c r="CT93" s="40"/>
      <c r="CU93" s="43"/>
      <c r="CV93" s="44"/>
      <c r="CW93" s="37"/>
      <c r="CX93" s="42"/>
      <c r="CY93" s="38"/>
      <c r="CZ93" s="39"/>
      <c r="DA93" s="39"/>
      <c r="DB93" s="39"/>
      <c r="DC93" s="40"/>
      <c r="DD93" s="43"/>
      <c r="DE93" s="44"/>
      <c r="DF93" s="37"/>
      <c r="DG93" s="42"/>
      <c r="DH93" s="38"/>
      <c r="DI93" s="39"/>
      <c r="DJ93" s="39"/>
      <c r="DK93" s="39"/>
      <c r="DL93" s="40"/>
      <c r="DM93" s="43"/>
      <c r="DN93" s="44"/>
      <c r="DO93" s="37"/>
      <c r="DP93" s="42"/>
      <c r="DQ93" s="38"/>
      <c r="DR93" s="39"/>
      <c r="DS93" s="39"/>
      <c r="DT93" s="39"/>
      <c r="DU93" s="40"/>
      <c r="DV93" s="43"/>
      <c r="DW93" s="44"/>
      <c r="DX93" s="37"/>
      <c r="DY93" s="42"/>
      <c r="DZ93" s="38"/>
      <c r="EA93" s="39"/>
      <c r="EB93" s="39"/>
      <c r="EC93" s="39"/>
      <c r="ED93" s="40"/>
      <c r="EE93" s="43"/>
      <c r="EF93" s="44"/>
      <c r="EG93" s="37"/>
      <c r="EH93" s="42"/>
      <c r="EI93" s="38"/>
      <c r="EJ93" s="39"/>
      <c r="EK93" s="39"/>
      <c r="EL93" s="39"/>
      <c r="EM93" s="40"/>
      <c r="EN93" s="43"/>
      <c r="EO93" s="44"/>
      <c r="EP93" s="37"/>
      <c r="EQ93" s="42"/>
      <c r="ER93" s="38"/>
      <c r="ES93" s="39"/>
      <c r="ET93" s="39"/>
      <c r="EU93" s="39"/>
      <c r="EV93" s="40"/>
      <c r="EW93" s="43"/>
      <c r="EX93" s="44"/>
      <c r="EY93" s="37"/>
      <c r="EZ93" s="42"/>
      <c r="FA93" s="38"/>
      <c r="FB93" s="39"/>
      <c r="FC93" s="39"/>
      <c r="FD93" s="39"/>
      <c r="FE93" s="40"/>
      <c r="FF93" s="43"/>
      <c r="FG93" s="44"/>
      <c r="FH93" s="37"/>
      <c r="FI93" s="42"/>
      <c r="FJ93" s="38"/>
      <c r="FK93" s="39"/>
      <c r="FL93" s="39"/>
      <c r="FM93" s="39"/>
      <c r="FN93" s="40"/>
      <c r="FO93" s="43"/>
      <c r="FP93" s="44"/>
      <c r="FQ93" s="37"/>
      <c r="FR93" s="42"/>
      <c r="FS93" s="38"/>
      <c r="FT93" s="39"/>
      <c r="FU93" s="39"/>
      <c r="FV93" s="39"/>
      <c r="FW93" s="40"/>
      <c r="FX93" s="43"/>
      <c r="FY93" s="44"/>
      <c r="FZ93" s="37"/>
      <c r="GA93" s="42"/>
      <c r="GB93" s="38"/>
      <c r="GC93" s="39"/>
      <c r="GD93" s="39"/>
      <c r="GE93" s="39"/>
      <c r="GF93" s="40"/>
      <c r="GG93" s="43"/>
      <c r="GH93" s="44"/>
      <c r="GI93" s="37"/>
      <c r="GJ93" s="42"/>
      <c r="GK93" s="38"/>
      <c r="GL93" s="39"/>
      <c r="GM93" s="39"/>
      <c r="GN93" s="39"/>
      <c r="GO93" s="40"/>
      <c r="GP93" s="43"/>
      <c r="GQ93" s="44"/>
      <c r="GR93" s="37"/>
      <c r="GS93" s="42"/>
      <c r="GT93" s="38"/>
      <c r="GU93" s="39"/>
      <c r="GV93" s="39"/>
      <c r="GW93" s="39"/>
      <c r="GX93" s="40"/>
      <c r="GY93" s="43"/>
      <c r="GZ93" s="44"/>
      <c r="HA93" s="37"/>
      <c r="HB93" s="42"/>
      <c r="HC93" s="38"/>
      <c r="HD93" s="39"/>
      <c r="HE93" s="39"/>
      <c r="HF93" s="39"/>
      <c r="HG93" s="40"/>
      <c r="HH93" s="43"/>
      <c r="HI93" s="44"/>
      <c r="HJ93" s="37"/>
      <c r="HK93" s="42"/>
      <c r="HL93" s="38"/>
      <c r="HM93" s="39"/>
      <c r="HN93" s="39"/>
      <c r="HO93" s="39"/>
      <c r="HP93" s="40"/>
      <c r="HQ93" s="43"/>
      <c r="HR93" s="44"/>
      <c r="HS93" s="37"/>
      <c r="HT93" s="42"/>
      <c r="HU93" s="38"/>
      <c r="HV93" s="39"/>
      <c r="HW93" s="39"/>
      <c r="HX93" s="39"/>
      <c r="HY93" s="40"/>
      <c r="HZ93" s="43"/>
      <c r="IA93" s="44"/>
      <c r="IB93" s="37"/>
      <c r="IC93" s="42"/>
      <c r="ID93" s="38"/>
      <c r="IE93" s="39"/>
      <c r="IF93" s="39"/>
      <c r="IG93" s="39"/>
      <c r="IH93" s="40"/>
      <c r="II93" s="43"/>
      <c r="IJ93" s="44"/>
      <c r="IK93" s="37"/>
      <c r="IL93" s="42"/>
      <c r="IM93" s="38"/>
      <c r="IN93" s="39"/>
      <c r="IO93" s="39"/>
      <c r="IP93" s="39"/>
      <c r="IQ93" s="40"/>
      <c r="IR93" s="43"/>
      <c r="IS93" s="44"/>
      <c r="IT93" s="37"/>
      <c r="IU93" s="42"/>
      <c r="IV93" s="38"/>
    </row>
    <row r="94" spans="1:256" s="35" customFormat="1" ht="16">
      <c r="A94" s="133"/>
      <c r="B94" s="89"/>
      <c r="C94" s="134"/>
      <c r="D94" s="144"/>
      <c r="E94" s="145"/>
      <c r="F94" s="145"/>
      <c r="G94" s="145"/>
      <c r="H94" s="146"/>
      <c r="I94" s="139"/>
      <c r="J94" s="45"/>
      <c r="K94" s="46"/>
      <c r="L94" s="47"/>
      <c r="M94" s="48"/>
      <c r="N94" s="49"/>
      <c r="O94" s="49"/>
      <c r="P94" s="49"/>
      <c r="Q94" s="50"/>
      <c r="R94" s="51"/>
      <c r="S94" s="45"/>
      <c r="T94" s="46"/>
      <c r="U94" s="47"/>
      <c r="V94" s="48"/>
      <c r="W94" s="49"/>
      <c r="X94" s="49"/>
      <c r="Y94" s="49"/>
      <c r="Z94" s="50"/>
      <c r="AA94" s="51"/>
      <c r="AB94" s="45"/>
      <c r="AC94" s="46"/>
      <c r="AD94" s="47"/>
      <c r="AE94" s="48"/>
      <c r="AF94" s="49"/>
      <c r="AG94" s="49"/>
      <c r="AH94" s="49"/>
      <c r="AI94" s="50"/>
      <c r="AJ94" s="51"/>
      <c r="AK94" s="45"/>
      <c r="AL94" s="46"/>
      <c r="AM94" s="47"/>
      <c r="AN94" s="48"/>
      <c r="AO94" s="49"/>
      <c r="AP94" s="49"/>
      <c r="AQ94" s="49"/>
      <c r="AR94" s="50"/>
      <c r="AS94" s="51"/>
      <c r="AT94" s="45"/>
      <c r="AU94" s="46"/>
      <c r="AV94" s="47"/>
      <c r="AW94" s="48"/>
      <c r="AX94" s="49"/>
      <c r="AY94" s="49"/>
      <c r="AZ94" s="49"/>
      <c r="BA94" s="50"/>
      <c r="BB94" s="51"/>
      <c r="BC94" s="45"/>
      <c r="BD94" s="46"/>
      <c r="BE94" s="47"/>
      <c r="BF94" s="48"/>
      <c r="BG94" s="49"/>
      <c r="BH94" s="49"/>
      <c r="BI94" s="49"/>
      <c r="BJ94" s="50"/>
      <c r="BK94" s="51"/>
      <c r="BL94" s="45"/>
      <c r="BM94" s="46"/>
      <c r="BN94" s="47"/>
      <c r="BO94" s="48"/>
      <c r="BP94" s="49"/>
      <c r="BQ94" s="49"/>
      <c r="BR94" s="49"/>
      <c r="BS94" s="50"/>
      <c r="BT94" s="51"/>
      <c r="BU94" s="45"/>
      <c r="BV94" s="46"/>
      <c r="BW94" s="47"/>
      <c r="BX94" s="48"/>
      <c r="BY94" s="49"/>
      <c r="BZ94" s="49"/>
      <c r="CA94" s="49"/>
      <c r="CB94" s="50"/>
      <c r="CC94" s="51"/>
      <c r="CD94" s="45"/>
      <c r="CE94" s="46"/>
      <c r="CF94" s="47"/>
      <c r="CG94" s="48"/>
      <c r="CH94" s="49"/>
      <c r="CI94" s="49"/>
      <c r="CJ94" s="49"/>
      <c r="CK94" s="50"/>
      <c r="CL94" s="51"/>
      <c r="CM94" s="45"/>
      <c r="CN94" s="46"/>
      <c r="CO94" s="47"/>
      <c r="CP94" s="48"/>
      <c r="CQ94" s="49"/>
      <c r="CR94" s="49"/>
      <c r="CS94" s="49"/>
      <c r="CT94" s="50"/>
      <c r="CU94" s="51"/>
      <c r="CV94" s="45"/>
      <c r="CW94" s="46"/>
      <c r="CX94" s="47"/>
      <c r="CY94" s="48"/>
      <c r="CZ94" s="49"/>
      <c r="DA94" s="49"/>
      <c r="DB94" s="49"/>
      <c r="DC94" s="50"/>
      <c r="DD94" s="51"/>
      <c r="DE94" s="45"/>
      <c r="DF94" s="46"/>
      <c r="DG94" s="47"/>
      <c r="DH94" s="48"/>
      <c r="DI94" s="49"/>
      <c r="DJ94" s="49"/>
      <c r="DK94" s="49"/>
      <c r="DL94" s="50"/>
      <c r="DM94" s="51"/>
      <c r="DN94" s="45"/>
      <c r="DO94" s="46"/>
      <c r="DP94" s="47"/>
      <c r="DQ94" s="48"/>
      <c r="DR94" s="49"/>
      <c r="DS94" s="49"/>
      <c r="DT94" s="49"/>
      <c r="DU94" s="50"/>
      <c r="DV94" s="51"/>
      <c r="DW94" s="45"/>
      <c r="DX94" s="46"/>
      <c r="DY94" s="47"/>
      <c r="DZ94" s="48"/>
      <c r="EA94" s="49"/>
      <c r="EB94" s="49"/>
      <c r="EC94" s="49"/>
      <c r="ED94" s="50"/>
      <c r="EE94" s="51"/>
      <c r="EF94" s="45"/>
      <c r="EG94" s="46"/>
      <c r="EH94" s="47"/>
      <c r="EI94" s="48"/>
      <c r="EJ94" s="49"/>
      <c r="EK94" s="49"/>
      <c r="EL94" s="49"/>
      <c r="EM94" s="50"/>
      <c r="EN94" s="51"/>
      <c r="EO94" s="45"/>
      <c r="EP94" s="46"/>
      <c r="EQ94" s="47"/>
      <c r="ER94" s="48"/>
      <c r="ES94" s="49"/>
      <c r="ET94" s="49"/>
      <c r="EU94" s="49"/>
      <c r="EV94" s="50"/>
      <c r="EW94" s="51"/>
      <c r="EX94" s="45"/>
      <c r="EY94" s="46"/>
      <c r="EZ94" s="47"/>
      <c r="FA94" s="48"/>
      <c r="FB94" s="49"/>
      <c r="FC94" s="49"/>
      <c r="FD94" s="49"/>
      <c r="FE94" s="50"/>
      <c r="FF94" s="51"/>
      <c r="FG94" s="45"/>
      <c r="FH94" s="46"/>
      <c r="FI94" s="47"/>
      <c r="FJ94" s="48"/>
      <c r="FK94" s="49"/>
      <c r="FL94" s="49"/>
      <c r="FM94" s="49"/>
      <c r="FN94" s="50"/>
      <c r="FO94" s="51"/>
      <c r="FP94" s="45"/>
      <c r="FQ94" s="46"/>
      <c r="FR94" s="47"/>
      <c r="FS94" s="48"/>
      <c r="FT94" s="49"/>
      <c r="FU94" s="49"/>
      <c r="FV94" s="49"/>
      <c r="FW94" s="50"/>
      <c r="FX94" s="51"/>
      <c r="FY94" s="45"/>
      <c r="FZ94" s="46"/>
      <c r="GA94" s="47"/>
      <c r="GB94" s="48"/>
      <c r="GC94" s="49"/>
      <c r="GD94" s="49"/>
      <c r="GE94" s="49"/>
      <c r="GF94" s="50"/>
      <c r="GG94" s="51"/>
      <c r="GH94" s="45"/>
      <c r="GI94" s="46"/>
      <c r="GJ94" s="47"/>
      <c r="GK94" s="48"/>
      <c r="GL94" s="49"/>
      <c r="GM94" s="49"/>
      <c r="GN94" s="49"/>
      <c r="GO94" s="50"/>
      <c r="GP94" s="51"/>
      <c r="GQ94" s="45"/>
      <c r="GR94" s="46"/>
      <c r="GS94" s="47"/>
      <c r="GT94" s="48"/>
      <c r="GU94" s="49"/>
      <c r="GV94" s="49"/>
      <c r="GW94" s="49"/>
      <c r="GX94" s="50"/>
      <c r="GY94" s="51"/>
      <c r="GZ94" s="45"/>
      <c r="HA94" s="46"/>
      <c r="HB94" s="47"/>
      <c r="HC94" s="48"/>
      <c r="HD94" s="49"/>
      <c r="HE94" s="49"/>
      <c r="HF94" s="49"/>
      <c r="HG94" s="50"/>
      <c r="HH94" s="51"/>
      <c r="HI94" s="45"/>
      <c r="HJ94" s="46"/>
      <c r="HK94" s="47"/>
      <c r="HL94" s="48"/>
      <c r="HM94" s="49"/>
      <c r="HN94" s="49"/>
      <c r="HO94" s="49"/>
      <c r="HP94" s="50"/>
      <c r="HQ94" s="51"/>
      <c r="HR94" s="45"/>
      <c r="HS94" s="46"/>
      <c r="HT94" s="47"/>
      <c r="HU94" s="48"/>
      <c r="HV94" s="49"/>
      <c r="HW94" s="49"/>
      <c r="HX94" s="49"/>
      <c r="HY94" s="50"/>
      <c r="HZ94" s="51"/>
      <c r="IA94" s="45"/>
      <c r="IB94" s="46"/>
      <c r="IC94" s="47"/>
      <c r="ID94" s="48"/>
      <c r="IE94" s="49"/>
      <c r="IF94" s="49"/>
      <c r="IG94" s="49"/>
      <c r="IH94" s="50"/>
      <c r="II94" s="51"/>
      <c r="IJ94" s="45"/>
      <c r="IK94" s="46"/>
      <c r="IL94" s="47"/>
      <c r="IM94" s="48"/>
      <c r="IN94" s="49"/>
      <c r="IO94" s="49"/>
      <c r="IP94" s="49"/>
      <c r="IQ94" s="50"/>
      <c r="IR94" s="51"/>
      <c r="IS94" s="45"/>
      <c r="IT94" s="46"/>
      <c r="IU94" s="47"/>
      <c r="IV94" s="48"/>
    </row>
    <row r="95" spans="1:256" s="35" customFormat="1">
      <c r="A95" s="133"/>
      <c r="B95" s="83"/>
      <c r="C95" s="134"/>
      <c r="D95" s="83"/>
      <c r="E95" s="135"/>
      <c r="F95" s="135"/>
      <c r="G95" s="135"/>
      <c r="H95" s="135"/>
      <c r="I95" s="139"/>
    </row>
    <row r="96" spans="1:256" s="35" customFormat="1">
      <c r="A96" s="133"/>
      <c r="B96" s="135"/>
      <c r="C96" s="134"/>
      <c r="D96" s="136"/>
      <c r="E96" s="136"/>
      <c r="F96" s="136"/>
      <c r="G96" s="136"/>
      <c r="H96" s="136"/>
      <c r="I96" s="147"/>
    </row>
    <row r="97" spans="1:9" s="54" customFormat="1" ht="17" customHeight="1">
      <c r="A97" s="452" t="s">
        <v>10</v>
      </c>
      <c r="B97" s="452"/>
      <c r="C97" s="452"/>
      <c r="D97" s="452"/>
      <c r="E97" s="219">
        <f>SUM(E80:E96)</f>
        <v>0</v>
      </c>
      <c r="F97" s="219">
        <f>SUM(F80:F96)</f>
        <v>0</v>
      </c>
      <c r="G97" s="219">
        <f>SUM(G80:G96)</f>
        <v>0</v>
      </c>
      <c r="H97" s="219"/>
      <c r="I97" s="185"/>
    </row>
    <row r="98" spans="1:9" s="35" customFormat="1">
      <c r="A98" s="445" t="s">
        <v>48</v>
      </c>
      <c r="B98" s="450"/>
      <c r="C98" s="450"/>
      <c r="D98" s="450"/>
      <c r="E98" s="450"/>
      <c r="F98" s="450"/>
      <c r="G98" s="450"/>
      <c r="H98" s="450"/>
      <c r="I98" s="451"/>
    </row>
    <row r="99" spans="1:9" s="54" customFormat="1">
      <c r="A99" s="133"/>
      <c r="B99" s="108"/>
      <c r="C99" s="134"/>
      <c r="D99" s="135"/>
      <c r="E99" s="136"/>
      <c r="F99" s="136"/>
      <c r="G99" s="137"/>
      <c r="H99" s="138"/>
      <c r="I99" s="139"/>
    </row>
    <row r="100" spans="1:9" s="54" customFormat="1">
      <c r="A100" s="133"/>
      <c r="B100" s="83"/>
      <c r="C100" s="134"/>
      <c r="D100" s="135"/>
      <c r="E100" s="136"/>
      <c r="F100" s="136"/>
      <c r="G100" s="137"/>
      <c r="H100" s="138"/>
      <c r="I100" s="139"/>
    </row>
    <row r="101" spans="1:9" s="54" customFormat="1">
      <c r="A101" s="133"/>
      <c r="B101" s="66"/>
      <c r="C101" s="134"/>
      <c r="D101" s="135"/>
      <c r="E101" s="136"/>
      <c r="F101" s="136"/>
      <c r="G101" s="137"/>
      <c r="H101" s="138"/>
      <c r="I101" s="139"/>
    </row>
    <row r="102" spans="1:9" s="54" customFormat="1">
      <c r="A102" s="133"/>
      <c r="B102" s="108"/>
      <c r="C102" s="134"/>
      <c r="D102" s="135"/>
      <c r="E102" s="136"/>
      <c r="F102" s="136"/>
      <c r="G102" s="137"/>
      <c r="H102" s="138"/>
      <c r="I102" s="139"/>
    </row>
    <row r="103" spans="1:9" s="54" customFormat="1" ht="16">
      <c r="A103" s="133"/>
      <c r="B103" s="90"/>
      <c r="C103" s="134"/>
      <c r="D103" s="135"/>
      <c r="E103" s="136"/>
      <c r="F103" s="136"/>
      <c r="G103" s="137"/>
      <c r="H103" s="138"/>
      <c r="I103" s="139"/>
    </row>
    <row r="104" spans="1:9" s="35" customFormat="1">
      <c r="A104" s="133"/>
      <c r="B104" s="83"/>
      <c r="C104" s="134"/>
      <c r="D104" s="135"/>
      <c r="E104" s="136"/>
      <c r="F104" s="136"/>
      <c r="G104" s="137"/>
      <c r="H104" s="138"/>
      <c r="I104" s="139"/>
    </row>
    <row r="105" spans="1:9" s="35" customFormat="1" ht="16">
      <c r="A105" s="133"/>
      <c r="B105" s="90"/>
      <c r="C105" s="134"/>
      <c r="D105" s="135"/>
      <c r="E105" s="136"/>
      <c r="F105" s="136"/>
      <c r="G105" s="137"/>
      <c r="H105" s="138"/>
      <c r="I105" s="139"/>
    </row>
    <row r="106" spans="1:9" s="35" customFormat="1">
      <c r="A106" s="133"/>
      <c r="B106" s="108"/>
      <c r="C106" s="134"/>
      <c r="D106" s="135"/>
      <c r="E106" s="136"/>
      <c r="F106" s="136"/>
      <c r="G106" s="137"/>
      <c r="H106" s="138"/>
      <c r="I106" s="139"/>
    </row>
    <row r="107" spans="1:9" s="35" customFormat="1">
      <c r="A107" s="133"/>
      <c r="B107" s="124"/>
      <c r="C107" s="134"/>
      <c r="D107" s="135"/>
      <c r="E107" s="136"/>
      <c r="F107" s="136"/>
      <c r="G107" s="137"/>
      <c r="H107" s="138"/>
      <c r="I107" s="139"/>
    </row>
    <row r="108" spans="1:9" s="35" customFormat="1" ht="15" customHeight="1">
      <c r="A108" s="133"/>
      <c r="B108" s="83"/>
      <c r="C108" s="134"/>
      <c r="D108" s="64"/>
      <c r="E108" s="82"/>
      <c r="F108" s="82"/>
      <c r="G108" s="82"/>
      <c r="H108" s="143"/>
      <c r="I108" s="139"/>
    </row>
    <row r="109" spans="1:9" s="35" customFormat="1">
      <c r="A109" s="148"/>
      <c r="B109" s="83"/>
      <c r="C109" s="149"/>
      <c r="D109" s="65"/>
      <c r="E109" s="93"/>
      <c r="F109" s="93"/>
      <c r="G109" s="93"/>
      <c r="H109" s="146"/>
      <c r="I109" s="150"/>
    </row>
    <row r="110" spans="1:9" s="35" customFormat="1">
      <c r="A110" s="84"/>
      <c r="B110" s="83"/>
      <c r="C110" s="66"/>
      <c r="D110" s="64"/>
      <c r="E110" s="82"/>
      <c r="F110" s="82"/>
      <c r="G110" s="82"/>
      <c r="H110" s="143"/>
      <c r="I110" s="151"/>
    </row>
    <row r="111" spans="1:9" s="35" customFormat="1" ht="15" customHeight="1">
      <c r="A111" s="84"/>
      <c r="B111" s="83"/>
      <c r="C111" s="66"/>
      <c r="D111" s="64"/>
      <c r="E111" s="82"/>
      <c r="F111" s="82"/>
      <c r="G111" s="82"/>
      <c r="H111" s="143"/>
      <c r="I111" s="139"/>
    </row>
    <row r="112" spans="1:9" s="35" customFormat="1">
      <c r="A112" s="152"/>
      <c r="B112" s="83"/>
      <c r="C112" s="142"/>
      <c r="D112" s="153"/>
      <c r="E112" s="154"/>
      <c r="F112" s="154"/>
      <c r="G112" s="155"/>
      <c r="H112" s="156"/>
      <c r="I112" s="157"/>
    </row>
    <row r="113" spans="1:9" s="35" customFormat="1">
      <c r="A113" s="152"/>
      <c r="B113" s="158"/>
      <c r="C113" s="142"/>
      <c r="D113" s="153"/>
      <c r="E113" s="154"/>
      <c r="F113" s="154"/>
      <c r="G113" s="155"/>
      <c r="H113" s="156"/>
      <c r="I113" s="157"/>
    </row>
    <row r="114" spans="1:9" s="35" customFormat="1">
      <c r="A114" s="152"/>
      <c r="B114" s="83"/>
      <c r="C114" s="142"/>
      <c r="D114" s="153"/>
      <c r="E114" s="154"/>
      <c r="F114" s="154"/>
      <c r="G114" s="155"/>
      <c r="H114" s="156"/>
      <c r="I114" s="157"/>
    </row>
    <row r="115" spans="1:9" s="35" customFormat="1">
      <c r="A115" s="152"/>
      <c r="B115" s="158"/>
      <c r="C115" s="142"/>
      <c r="D115" s="153"/>
      <c r="E115" s="154"/>
      <c r="F115" s="154"/>
      <c r="G115" s="155"/>
      <c r="H115" s="156"/>
      <c r="I115" s="157"/>
    </row>
    <row r="116" spans="1:9" s="54" customFormat="1" ht="17" customHeight="1">
      <c r="A116" s="454" t="s">
        <v>10</v>
      </c>
      <c r="B116" s="454"/>
      <c r="C116" s="454"/>
      <c r="D116" s="455"/>
      <c r="E116" s="181">
        <f>SUM(E99:E115)</f>
        <v>0</v>
      </c>
      <c r="F116" s="181">
        <f>SUM(F99:F115)</f>
        <v>0</v>
      </c>
      <c r="G116" s="181">
        <f>SUM(G99:G114)</f>
        <v>0</v>
      </c>
      <c r="H116" s="184"/>
      <c r="I116" s="182"/>
    </row>
    <row r="117" spans="1:9" s="35" customFormat="1">
      <c r="A117" s="445" t="s">
        <v>49</v>
      </c>
      <c r="B117" s="445"/>
      <c r="C117" s="445"/>
      <c r="D117" s="445"/>
      <c r="E117" s="445"/>
      <c r="F117" s="445"/>
      <c r="G117" s="445"/>
      <c r="H117" s="445"/>
      <c r="I117" s="446"/>
    </row>
    <row r="118" spans="1:9" s="54" customFormat="1">
      <c r="A118" s="96"/>
      <c r="B118" s="97"/>
      <c r="C118" s="66"/>
      <c r="D118" s="86"/>
      <c r="E118" s="82"/>
      <c r="F118" s="82"/>
      <c r="G118" s="68"/>
      <c r="H118" s="64"/>
      <c r="I118" s="67"/>
    </row>
    <row r="119" spans="1:9" s="54" customFormat="1">
      <c r="A119" s="96"/>
      <c r="B119" s="97"/>
      <c r="C119" s="66"/>
      <c r="D119" s="86"/>
      <c r="E119" s="82"/>
      <c r="F119" s="82"/>
      <c r="G119" s="68"/>
      <c r="H119" s="64"/>
      <c r="I119" s="67"/>
    </row>
    <row r="120" spans="1:9" s="54" customFormat="1">
      <c r="A120" s="159"/>
      <c r="B120" s="126"/>
      <c r="C120" s="127"/>
      <c r="D120" s="128"/>
      <c r="E120" s="129"/>
      <c r="F120" s="129"/>
      <c r="G120" s="130"/>
      <c r="H120" s="131"/>
      <c r="I120" s="160"/>
    </row>
    <row r="121" spans="1:9" s="54" customFormat="1">
      <c r="A121" s="96"/>
      <c r="B121" s="97"/>
      <c r="C121" s="66"/>
      <c r="D121" s="86"/>
      <c r="E121" s="82"/>
      <c r="F121" s="82"/>
      <c r="G121" s="68"/>
      <c r="H121" s="64"/>
      <c r="I121" s="67"/>
    </row>
    <row r="122" spans="1:9" s="35" customFormat="1">
      <c r="A122" s="96"/>
      <c r="B122" s="66"/>
      <c r="C122" s="66"/>
      <c r="D122" s="86"/>
      <c r="E122" s="82"/>
      <c r="F122" s="82"/>
      <c r="G122" s="68"/>
      <c r="H122" s="64"/>
      <c r="I122" s="67"/>
    </row>
    <row r="123" spans="1:9" s="35" customFormat="1">
      <c r="A123" s="96"/>
      <c r="B123" s="66"/>
      <c r="C123" s="66"/>
      <c r="D123" s="86"/>
      <c r="E123" s="82"/>
      <c r="F123" s="82"/>
      <c r="G123" s="68"/>
      <c r="H123" s="64"/>
      <c r="I123" s="67"/>
    </row>
    <row r="124" spans="1:9" s="35" customFormat="1">
      <c r="A124" s="96"/>
      <c r="B124" s="66"/>
      <c r="C124" s="66"/>
      <c r="D124" s="86"/>
      <c r="E124" s="82"/>
      <c r="F124" s="82"/>
      <c r="G124" s="68"/>
      <c r="H124" s="64"/>
      <c r="I124" s="67"/>
    </row>
    <row r="125" spans="1:9" s="35" customFormat="1">
      <c r="A125" s="96"/>
      <c r="B125" s="97"/>
      <c r="C125" s="66"/>
      <c r="D125" s="86"/>
      <c r="E125" s="82"/>
      <c r="F125" s="82"/>
      <c r="G125" s="68"/>
      <c r="H125" s="64"/>
      <c r="I125" s="67"/>
    </row>
    <row r="126" spans="1:9" s="35" customFormat="1">
      <c r="A126" s="96"/>
      <c r="B126" s="97"/>
      <c r="C126" s="66"/>
      <c r="D126" s="86"/>
      <c r="E126" s="82"/>
      <c r="F126" s="82"/>
      <c r="G126" s="68"/>
      <c r="H126" s="64"/>
      <c r="I126" s="67"/>
    </row>
    <row r="127" spans="1:9" s="35" customFormat="1">
      <c r="A127" s="96"/>
      <c r="B127" s="97"/>
      <c r="C127" s="66"/>
      <c r="D127" s="86"/>
      <c r="E127" s="82"/>
      <c r="F127" s="82"/>
      <c r="G127" s="68"/>
      <c r="H127" s="64"/>
      <c r="I127" s="67"/>
    </row>
    <row r="128" spans="1:9" s="35" customFormat="1">
      <c r="A128" s="96"/>
      <c r="B128" s="97"/>
      <c r="C128" s="66"/>
      <c r="D128" s="86"/>
      <c r="E128" s="82"/>
      <c r="F128" s="82"/>
      <c r="G128" s="68"/>
      <c r="H128" s="64"/>
      <c r="I128" s="67"/>
    </row>
    <row r="129" spans="1:9" s="35" customFormat="1">
      <c r="A129" s="96"/>
      <c r="B129" s="97"/>
      <c r="C129" s="66"/>
      <c r="D129" s="86"/>
      <c r="E129" s="82"/>
      <c r="F129" s="82"/>
      <c r="G129" s="68"/>
      <c r="H129" s="64"/>
      <c r="I129" s="67"/>
    </row>
    <row r="130" spans="1:9" s="35" customFormat="1">
      <c r="A130" s="96"/>
      <c r="B130" s="97"/>
      <c r="C130" s="66"/>
      <c r="D130" s="86"/>
      <c r="E130" s="82"/>
      <c r="F130" s="82"/>
      <c r="G130" s="68"/>
      <c r="H130" s="64"/>
      <c r="I130" s="67"/>
    </row>
    <row r="131" spans="1:9" s="35" customFormat="1">
      <c r="A131" s="161"/>
      <c r="B131" s="162"/>
      <c r="C131" s="163"/>
      <c r="D131" s="92"/>
      <c r="E131" s="93"/>
      <c r="F131" s="93"/>
      <c r="G131" s="72"/>
      <c r="H131" s="65"/>
      <c r="I131" s="95"/>
    </row>
    <row r="132" spans="1:9" s="35" customFormat="1">
      <c r="A132" s="161"/>
      <c r="B132" s="162"/>
      <c r="C132" s="163"/>
      <c r="D132" s="92"/>
      <c r="E132" s="93"/>
      <c r="F132" s="93"/>
      <c r="G132" s="72"/>
      <c r="H132" s="65"/>
      <c r="I132" s="95"/>
    </row>
    <row r="133" spans="1:9" s="35" customFormat="1">
      <c r="A133" s="161"/>
      <c r="B133" s="97"/>
      <c r="C133" s="163"/>
      <c r="D133" s="92"/>
      <c r="E133" s="93"/>
      <c r="F133" s="93"/>
      <c r="G133" s="72"/>
      <c r="H133" s="65"/>
      <c r="I133" s="95"/>
    </row>
    <row r="134" spans="1:9" s="35" customFormat="1">
      <c r="A134" s="161"/>
      <c r="B134" s="98"/>
      <c r="C134" s="163"/>
      <c r="D134" s="92"/>
      <c r="E134" s="93"/>
      <c r="F134" s="93"/>
      <c r="G134" s="72"/>
      <c r="H134" s="65"/>
      <c r="I134" s="95"/>
    </row>
    <row r="135" spans="1:9" s="35" customFormat="1">
      <c r="A135" s="161"/>
      <c r="B135" s="163"/>
      <c r="C135" s="163"/>
      <c r="D135" s="92"/>
      <c r="E135" s="93"/>
      <c r="F135" s="93"/>
      <c r="G135" s="72"/>
      <c r="H135" s="65"/>
      <c r="I135" s="95"/>
    </row>
    <row r="136" spans="1:9" s="35" customFormat="1">
      <c r="A136" s="161"/>
      <c r="B136" s="97"/>
      <c r="C136" s="163"/>
      <c r="D136" s="92"/>
      <c r="E136" s="93"/>
      <c r="F136" s="93"/>
      <c r="G136" s="72"/>
      <c r="H136" s="65"/>
      <c r="I136" s="95"/>
    </row>
    <row r="137" spans="1:9" s="35" customFormat="1" ht="16">
      <c r="A137" s="161"/>
      <c r="B137" s="90"/>
      <c r="C137" s="163"/>
      <c r="D137" s="92"/>
      <c r="E137" s="93"/>
      <c r="F137" s="93"/>
      <c r="G137" s="72"/>
      <c r="H137" s="65"/>
      <c r="I137" s="95"/>
    </row>
    <row r="138" spans="1:9" s="35" customFormat="1">
      <c r="A138" s="161"/>
      <c r="B138" s="97"/>
      <c r="C138" s="163"/>
      <c r="D138" s="92"/>
      <c r="E138" s="93"/>
      <c r="F138" s="93"/>
      <c r="G138" s="72"/>
      <c r="H138" s="65"/>
      <c r="I138" s="95"/>
    </row>
    <row r="139" spans="1:9" s="35" customFormat="1" ht="16">
      <c r="A139" s="161"/>
      <c r="B139" s="91"/>
      <c r="C139" s="163"/>
      <c r="D139" s="92"/>
      <c r="E139" s="93"/>
      <c r="F139" s="93"/>
      <c r="G139" s="72"/>
      <c r="H139" s="65"/>
      <c r="I139" s="95"/>
    </row>
    <row r="140" spans="1:9" s="35" customFormat="1">
      <c r="A140" s="161"/>
      <c r="B140" s="97"/>
      <c r="C140" s="163"/>
      <c r="D140" s="92"/>
      <c r="E140" s="93"/>
      <c r="F140" s="93"/>
      <c r="G140" s="72"/>
      <c r="H140" s="65"/>
      <c r="I140" s="95"/>
    </row>
    <row r="141" spans="1:9" s="35" customFormat="1" ht="16">
      <c r="A141" s="161"/>
      <c r="B141" s="91"/>
      <c r="C141" s="163"/>
      <c r="D141" s="92"/>
      <c r="E141" s="93"/>
      <c r="F141" s="93"/>
      <c r="G141" s="72"/>
      <c r="H141" s="65"/>
      <c r="I141" s="95"/>
    </row>
    <row r="142" spans="1:9" s="35" customFormat="1" ht="17" customHeight="1">
      <c r="A142" s="438" t="s">
        <v>10</v>
      </c>
      <c r="B142" s="439"/>
      <c r="C142" s="439"/>
      <c r="D142" s="440"/>
      <c r="E142" s="178">
        <f>SUM(E118:E141)</f>
        <v>0</v>
      </c>
      <c r="F142" s="178">
        <f>SUM(F118:F130)</f>
        <v>0</v>
      </c>
      <c r="G142" s="178">
        <f>SUM(G118:G130)</f>
        <v>0</v>
      </c>
      <c r="H142" s="183"/>
      <c r="I142" s="179"/>
    </row>
    <row r="143" spans="1:9" s="35" customFormat="1">
      <c r="A143" s="445" t="s">
        <v>50</v>
      </c>
      <c r="B143" s="445"/>
      <c r="C143" s="445"/>
      <c r="D143" s="445"/>
      <c r="E143" s="445"/>
      <c r="F143" s="445"/>
      <c r="G143" s="445"/>
      <c r="H143" s="445"/>
      <c r="I143" s="446"/>
    </row>
    <row r="144" spans="1:9" s="54" customFormat="1">
      <c r="A144" s="125"/>
      <c r="B144" s="126"/>
      <c r="C144" s="127"/>
      <c r="D144" s="128"/>
      <c r="E144" s="129"/>
      <c r="F144" s="129"/>
      <c r="G144" s="68"/>
      <c r="H144" s="131"/>
      <c r="I144" s="132"/>
    </row>
    <row r="145" spans="1:9" s="54" customFormat="1">
      <c r="A145" s="84"/>
      <c r="B145" s="97"/>
      <c r="C145" s="66"/>
      <c r="D145" s="86"/>
      <c r="E145" s="82"/>
      <c r="F145" s="82"/>
      <c r="G145" s="68"/>
      <c r="H145" s="64"/>
      <c r="I145" s="85"/>
    </row>
    <row r="146" spans="1:9" s="54" customFormat="1">
      <c r="A146" s="84"/>
      <c r="B146" s="124"/>
      <c r="C146" s="66"/>
      <c r="D146" s="86"/>
      <c r="E146" s="82"/>
      <c r="F146" s="82"/>
      <c r="G146" s="68"/>
      <c r="H146" s="64"/>
      <c r="I146" s="85"/>
    </row>
    <row r="147" spans="1:9" s="54" customFormat="1">
      <c r="A147" s="84"/>
      <c r="B147" s="69"/>
      <c r="C147" s="66"/>
      <c r="D147" s="86"/>
      <c r="E147" s="82"/>
      <c r="F147" s="82"/>
      <c r="G147" s="68"/>
      <c r="H147" s="64"/>
      <c r="I147" s="85"/>
    </row>
    <row r="148" spans="1:9" s="54" customFormat="1">
      <c r="A148" s="84"/>
      <c r="B148" s="221"/>
      <c r="C148" s="66"/>
      <c r="D148" s="86"/>
      <c r="E148" s="82"/>
      <c r="F148" s="82"/>
      <c r="G148" s="68"/>
      <c r="H148" s="64"/>
      <c r="I148" s="85"/>
    </row>
    <row r="149" spans="1:9" s="35" customFormat="1">
      <c r="A149" s="84"/>
      <c r="B149" s="66"/>
      <c r="C149" s="66"/>
      <c r="D149" s="86"/>
      <c r="E149" s="82"/>
      <c r="F149" s="82"/>
      <c r="G149" s="68"/>
      <c r="H149" s="64"/>
      <c r="I149" s="85"/>
    </row>
    <row r="150" spans="1:9" s="35" customFormat="1" ht="16">
      <c r="A150" s="84"/>
      <c r="B150" s="89"/>
      <c r="C150" s="66"/>
      <c r="D150" s="86"/>
      <c r="E150" s="82"/>
      <c r="F150" s="82"/>
      <c r="G150" s="68"/>
      <c r="H150" s="64"/>
      <c r="I150" s="85"/>
    </row>
    <row r="151" spans="1:9" s="35" customFormat="1" ht="16">
      <c r="A151" s="84"/>
      <c r="B151" s="89"/>
      <c r="C151" s="66"/>
      <c r="D151" s="86"/>
      <c r="E151" s="82"/>
      <c r="F151" s="82"/>
      <c r="G151" s="68"/>
      <c r="H151" s="64"/>
      <c r="I151" s="85"/>
    </row>
    <row r="152" spans="1:9" s="35" customFormat="1">
      <c r="A152" s="84"/>
      <c r="B152" s="97"/>
      <c r="C152" s="66"/>
      <c r="D152" s="86"/>
      <c r="E152" s="82"/>
      <c r="F152" s="82"/>
      <c r="G152" s="68"/>
      <c r="H152" s="64"/>
      <c r="I152" s="85"/>
    </row>
    <row r="153" spans="1:9" s="35" customFormat="1">
      <c r="A153" s="84"/>
      <c r="B153" s="69"/>
      <c r="C153" s="66"/>
      <c r="D153" s="86"/>
      <c r="E153" s="82"/>
      <c r="F153" s="82"/>
      <c r="G153" s="68"/>
      <c r="H153" s="64"/>
      <c r="I153" s="85"/>
    </row>
    <row r="154" spans="1:9" s="35" customFormat="1">
      <c r="A154" s="84"/>
      <c r="B154" s="66"/>
      <c r="C154" s="66"/>
      <c r="D154" s="86"/>
      <c r="E154" s="82"/>
      <c r="F154" s="82"/>
      <c r="G154" s="68"/>
      <c r="H154" s="64"/>
      <c r="I154" s="85"/>
    </row>
    <row r="155" spans="1:9" s="35" customFormat="1" ht="15" customHeight="1">
      <c r="A155" s="84"/>
      <c r="B155" s="124"/>
      <c r="C155" s="66"/>
      <c r="D155" s="86"/>
      <c r="E155" s="82"/>
      <c r="F155" s="82"/>
      <c r="G155" s="68"/>
      <c r="H155" s="64"/>
      <c r="I155" s="85"/>
    </row>
    <row r="156" spans="1:9" s="35" customFormat="1">
      <c r="A156" s="84"/>
      <c r="B156" s="97"/>
      <c r="C156" s="66"/>
      <c r="D156" s="86"/>
      <c r="E156" s="82"/>
      <c r="F156" s="82"/>
      <c r="G156" s="68"/>
      <c r="H156" s="64"/>
      <c r="I156" s="85"/>
    </row>
    <row r="157" spans="1:9" s="35" customFormat="1" ht="17" customHeight="1">
      <c r="A157" s="439" t="s">
        <v>10</v>
      </c>
      <c r="B157" s="439"/>
      <c r="C157" s="439"/>
      <c r="D157" s="440"/>
      <c r="E157" s="178">
        <f>SUM(E144:E156)</f>
        <v>0</v>
      </c>
      <c r="F157" s="178">
        <f>SUM(F144:F156)</f>
        <v>0</v>
      </c>
      <c r="G157" s="178">
        <f>SUM(G144:G156)</f>
        <v>0</v>
      </c>
      <c r="H157" s="183"/>
      <c r="I157" s="180"/>
    </row>
    <row r="158" spans="1:9" s="35" customFormat="1">
      <c r="A158" s="445" t="s">
        <v>51</v>
      </c>
      <c r="B158" s="445"/>
      <c r="C158" s="445"/>
      <c r="D158" s="445"/>
      <c r="E158" s="445"/>
      <c r="F158" s="445"/>
      <c r="G158" s="445"/>
      <c r="H158" s="445"/>
      <c r="I158" s="446"/>
    </row>
    <row r="159" spans="1:9" s="54" customFormat="1">
      <c r="A159" s="117"/>
      <c r="B159" s="218"/>
      <c r="C159" s="118"/>
      <c r="D159" s="119"/>
      <c r="E159" s="113"/>
      <c r="F159" s="167"/>
      <c r="G159" s="109"/>
      <c r="H159" s="120"/>
      <c r="I159" s="121"/>
    </row>
    <row r="160" spans="1:9" s="54" customFormat="1">
      <c r="A160" s="110"/>
      <c r="B160" s="123"/>
      <c r="C160" s="111"/>
      <c r="D160" s="112"/>
      <c r="E160" s="113"/>
      <c r="F160" s="113"/>
      <c r="G160" s="114"/>
      <c r="H160" s="115"/>
      <c r="I160" s="116"/>
    </row>
    <row r="161" spans="1:9" s="54" customFormat="1">
      <c r="A161" s="110"/>
      <c r="B161" s="111"/>
      <c r="C161" s="111"/>
      <c r="D161" s="112"/>
      <c r="E161" s="113"/>
      <c r="F161" s="113"/>
      <c r="G161" s="114"/>
      <c r="H161" s="115"/>
      <c r="I161" s="116"/>
    </row>
    <row r="162" spans="1:9" s="35" customFormat="1">
      <c r="A162" s="110"/>
      <c r="B162" s="111"/>
      <c r="C162" s="111"/>
      <c r="D162" s="112"/>
      <c r="E162" s="113"/>
      <c r="F162" s="113"/>
      <c r="G162" s="114"/>
      <c r="H162" s="115"/>
      <c r="I162" s="116"/>
    </row>
    <row r="163" spans="1:9" s="35" customFormat="1">
      <c r="A163" s="84"/>
      <c r="B163" s="66"/>
      <c r="C163" s="66"/>
      <c r="D163" s="86"/>
      <c r="E163" s="82"/>
      <c r="F163" s="82"/>
      <c r="G163" s="68"/>
      <c r="H163" s="64"/>
      <c r="I163" s="85"/>
    </row>
    <row r="164" spans="1:9" s="35" customFormat="1">
      <c r="A164" s="84"/>
      <c r="B164" s="66"/>
      <c r="C164" s="66"/>
      <c r="D164" s="86"/>
      <c r="E164" s="82"/>
      <c r="F164" s="82"/>
      <c r="G164" s="68"/>
      <c r="H164" s="64"/>
      <c r="I164" s="85"/>
    </row>
    <row r="165" spans="1:9" s="35" customFormat="1">
      <c r="A165" s="84"/>
      <c r="B165" s="69"/>
      <c r="C165" s="66"/>
      <c r="D165" s="86"/>
      <c r="E165" s="82"/>
      <c r="F165" s="82"/>
      <c r="G165" s="68"/>
      <c r="H165" s="64"/>
      <c r="I165" s="85"/>
    </row>
    <row r="166" spans="1:9" s="35" customFormat="1">
      <c r="A166" s="84"/>
      <c r="B166" s="66"/>
      <c r="C166" s="66"/>
      <c r="D166" s="86"/>
      <c r="E166" s="82"/>
      <c r="F166" s="82"/>
      <c r="G166" s="68"/>
      <c r="H166" s="64"/>
      <c r="I166" s="85"/>
    </row>
    <row r="167" spans="1:9" s="35" customFormat="1">
      <c r="A167" s="84"/>
      <c r="B167" s="97"/>
      <c r="C167" s="66"/>
      <c r="D167" s="86"/>
      <c r="E167" s="82"/>
      <c r="F167" s="82"/>
      <c r="G167" s="68"/>
      <c r="H167" s="64"/>
      <c r="I167" s="85"/>
    </row>
    <row r="168" spans="1:9" s="35" customFormat="1">
      <c r="A168" s="84"/>
      <c r="B168" s="97"/>
      <c r="C168" s="66"/>
      <c r="D168" s="86"/>
      <c r="E168" s="82"/>
      <c r="F168" s="82"/>
      <c r="G168" s="68"/>
      <c r="H168" s="64"/>
      <c r="I168" s="85"/>
    </row>
    <row r="169" spans="1:9" s="35" customFormat="1">
      <c r="A169" s="84"/>
      <c r="B169" s="69"/>
      <c r="C169" s="66"/>
      <c r="D169" s="86"/>
      <c r="E169" s="82"/>
      <c r="F169" s="82"/>
      <c r="G169" s="68"/>
      <c r="H169" s="64"/>
      <c r="I169" s="85"/>
    </row>
    <row r="170" spans="1:9" s="35" customFormat="1">
      <c r="A170" s="84"/>
      <c r="B170" s="97"/>
      <c r="C170" s="66"/>
      <c r="D170" s="86"/>
      <c r="E170" s="82"/>
      <c r="F170" s="82"/>
      <c r="G170" s="68"/>
      <c r="H170" s="64"/>
      <c r="I170" s="85"/>
    </row>
    <row r="171" spans="1:9" s="35" customFormat="1">
      <c r="A171" s="84"/>
      <c r="B171" s="97"/>
      <c r="C171" s="66"/>
      <c r="D171" s="86"/>
      <c r="E171" s="82"/>
      <c r="F171" s="82"/>
      <c r="G171" s="68"/>
      <c r="H171" s="64"/>
      <c r="I171" s="85"/>
    </row>
    <row r="172" spans="1:9" s="35" customFormat="1" ht="17" customHeight="1">
      <c r="A172" s="456" t="s">
        <v>10</v>
      </c>
      <c r="B172" s="456"/>
      <c r="C172" s="456"/>
      <c r="D172" s="457"/>
      <c r="E172" s="186">
        <f>SUM(E159:E171)</f>
        <v>0</v>
      </c>
      <c r="F172" s="186">
        <f>SUM(F159:F171)</f>
        <v>0</v>
      </c>
      <c r="G172" s="186">
        <f>SUM(G159:G171)</f>
        <v>0</v>
      </c>
      <c r="H172" s="187"/>
      <c r="I172" s="188"/>
    </row>
    <row r="173" spans="1:9" s="35" customFormat="1" ht="16">
      <c r="A173" s="90"/>
      <c r="B173" s="90"/>
      <c r="C173" s="90"/>
      <c r="D173" s="90"/>
      <c r="E173" s="90"/>
      <c r="F173" s="90"/>
      <c r="G173" s="90"/>
      <c r="H173" s="90"/>
      <c r="I173" s="94"/>
    </row>
    <row r="174" spans="1:9" s="35" customFormat="1">
      <c r="I174" s="52"/>
    </row>
    <row r="175" spans="1:9" s="35" customFormat="1">
      <c r="E175" s="53"/>
      <c r="I175" s="52"/>
    </row>
  </sheetData>
  <mergeCells count="34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A5:I5"/>
    <mergeCell ref="A17:I17"/>
    <mergeCell ref="A25:I25"/>
    <mergeCell ref="A35:I35"/>
    <mergeCell ref="A45:I45"/>
    <mergeCell ref="A16:D16"/>
    <mergeCell ref="A24:D24"/>
    <mergeCell ref="A34:D34"/>
    <mergeCell ref="A172:D172"/>
    <mergeCell ref="A44:D44"/>
    <mergeCell ref="A52:D52"/>
    <mergeCell ref="A61:D61"/>
    <mergeCell ref="A78:D78"/>
    <mergeCell ref="A97:D97"/>
    <mergeCell ref="A116:D116"/>
    <mergeCell ref="A62:I62"/>
    <mergeCell ref="A79:I79"/>
    <mergeCell ref="A98:I98"/>
    <mergeCell ref="A117:I117"/>
    <mergeCell ref="A143:I143"/>
    <mergeCell ref="A158:I158"/>
    <mergeCell ref="A142:D142"/>
    <mergeCell ref="A157:D157"/>
    <mergeCell ref="A53:I53"/>
  </mergeCell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11E87-6482-1649-9481-0E35C5E7C550}">
  <dimension ref="A1:P28"/>
  <sheetViews>
    <sheetView zoomScale="125" zoomScaleNormal="125" workbookViewId="0">
      <selection activeCell="H25" sqref="H25"/>
    </sheetView>
  </sheetViews>
  <sheetFormatPr baseColWidth="10" defaultRowHeight="16"/>
  <cols>
    <col min="1" max="1" width="15.83203125" customWidth="1"/>
    <col min="2" max="2" width="1.6640625" customWidth="1"/>
    <col min="3" max="4" width="16.6640625" style="210" customWidth="1"/>
    <col min="5" max="5" width="16.6640625" customWidth="1"/>
    <col min="6" max="6" width="1.6640625" customWidth="1"/>
    <col min="7" max="8" width="16.6640625" style="210" customWidth="1"/>
    <col min="9" max="9" width="13.5" customWidth="1"/>
    <col min="10" max="10" width="1.1640625" customWidth="1"/>
    <col min="11" max="11" width="15.83203125" customWidth="1"/>
    <col min="12" max="12" width="1.1640625" customWidth="1"/>
    <col min="13" max="13" width="13.83203125" style="210" customWidth="1"/>
    <col min="14" max="14" width="11.6640625" style="210" bestFit="1" customWidth="1"/>
    <col min="15" max="15" width="14" style="210" customWidth="1"/>
  </cols>
  <sheetData>
    <row r="1" spans="1:16" ht="20" customHeight="1">
      <c r="A1" s="458" t="s">
        <v>62</v>
      </c>
      <c r="B1" s="458"/>
      <c r="C1" s="458"/>
      <c r="D1" s="458"/>
      <c r="E1" s="458"/>
      <c r="F1" s="458"/>
      <c r="G1" s="458"/>
      <c r="H1" s="458"/>
      <c r="I1" s="458"/>
      <c r="K1" s="460" t="s">
        <v>65</v>
      </c>
      <c r="L1" s="460"/>
      <c r="M1" s="460"/>
      <c r="N1" s="460"/>
      <c r="O1" s="460"/>
      <c r="P1" s="460"/>
    </row>
    <row r="2" spans="1:16" ht="17" thickBot="1">
      <c r="A2" s="459"/>
      <c r="B2" s="459"/>
      <c r="C2" s="459"/>
      <c r="D2" s="459"/>
      <c r="E2" s="459"/>
      <c r="F2" s="459"/>
      <c r="G2" s="459"/>
      <c r="H2" s="459"/>
      <c r="I2" s="459"/>
      <c r="K2" s="461"/>
      <c r="L2" s="461"/>
      <c r="M2" s="461"/>
      <c r="N2" s="461"/>
      <c r="O2" s="461"/>
      <c r="P2" s="461"/>
    </row>
    <row r="3" spans="1:16">
      <c r="A3" s="189"/>
      <c r="B3" s="189"/>
      <c r="C3" s="216"/>
      <c r="D3" s="216"/>
      <c r="E3" s="189"/>
      <c r="F3" s="189"/>
      <c r="G3" s="216"/>
      <c r="H3" s="216"/>
      <c r="I3" s="189"/>
    </row>
    <row r="4" spans="1:16" ht="17" thickBot="1">
      <c r="A4" s="190"/>
      <c r="B4" s="191"/>
      <c r="C4" s="211" t="s">
        <v>52</v>
      </c>
      <c r="D4" s="214" t="s">
        <v>53</v>
      </c>
      <c r="E4" s="205" t="s">
        <v>54</v>
      </c>
      <c r="F4" s="191"/>
      <c r="G4" s="211" t="s">
        <v>55</v>
      </c>
      <c r="H4" s="211" t="s">
        <v>56</v>
      </c>
      <c r="I4" s="192" t="s">
        <v>57</v>
      </c>
      <c r="K4" s="190"/>
      <c r="L4" s="191"/>
      <c r="M4" s="211" t="s">
        <v>61</v>
      </c>
      <c r="N4" s="214" t="s">
        <v>64</v>
      </c>
      <c r="O4" s="211" t="s">
        <v>60</v>
      </c>
      <c r="P4" s="206" t="s">
        <v>63</v>
      </c>
    </row>
    <row r="5" spans="1:16">
      <c r="A5" s="193" t="s">
        <v>9</v>
      </c>
      <c r="B5" s="194"/>
      <c r="C5" s="209">
        <v>109693.92</v>
      </c>
      <c r="D5" s="215">
        <f>CLIENTS!F24</f>
        <v>84066.999999999985</v>
      </c>
      <c r="E5" s="195">
        <f>(D5-C5)/C5</f>
        <v>-0.23362206401229907</v>
      </c>
      <c r="F5" s="191"/>
      <c r="G5" s="217">
        <f>'[1]JANVIER '!L52</f>
        <v>12665.555000000002</v>
      </c>
      <c r="H5" s="209">
        <f>D5-(M5+N5+O5+P5)</f>
        <v>12902.919999999984</v>
      </c>
      <c r="I5" s="195">
        <f>(H5-G5)/G5</f>
        <v>1.8740986873451781E-2</v>
      </c>
      <c r="K5" s="193" t="s">
        <v>9</v>
      </c>
      <c r="L5" s="194"/>
      <c r="M5" s="209">
        <f>FOURNISSEURS!F25</f>
        <v>57942.559999999998</v>
      </c>
      <c r="N5" s="215">
        <v>5767.05</v>
      </c>
      <c r="O5" s="209">
        <f>TRANSPORTEURS!E21</f>
        <v>7454.47</v>
      </c>
      <c r="P5" s="208">
        <v>0</v>
      </c>
    </row>
    <row r="6" spans="1:16">
      <c r="A6" s="196" t="s">
        <v>11</v>
      </c>
      <c r="B6" s="194"/>
      <c r="C6" s="209">
        <v>132158.82999999999</v>
      </c>
      <c r="D6" s="215">
        <f>CLIENTS!F51</f>
        <v>123551.34999999999</v>
      </c>
      <c r="E6" s="195">
        <f t="shared" ref="E6:E15" si="0">(D6-C6)/C6</f>
        <v>-6.5129813876227544E-2</v>
      </c>
      <c r="F6" s="191"/>
      <c r="G6" s="209">
        <f>[1]FEVRIER!L76</f>
        <v>17379.702000000005</v>
      </c>
      <c r="H6" s="209">
        <f>D6-(M6+N6+O6+P6)</f>
        <v>36634.839999999982</v>
      </c>
      <c r="I6" s="195">
        <f t="shared" ref="I6:I16" si="1">(H6-G6)/G6</f>
        <v>1.1079095602444722</v>
      </c>
      <c r="K6" s="196" t="s">
        <v>11</v>
      </c>
      <c r="L6" s="194"/>
      <c r="M6" s="209">
        <f>FOURNISSEURS!F47</f>
        <v>75085.760000000009</v>
      </c>
      <c r="N6" s="215">
        <v>498</v>
      </c>
      <c r="O6" s="209">
        <f>TRANSPORTEURS!E36</f>
        <v>10892.75</v>
      </c>
      <c r="P6" s="208">
        <v>440</v>
      </c>
    </row>
    <row r="7" spans="1:16">
      <c r="A7" s="196" t="s">
        <v>12</v>
      </c>
      <c r="B7" s="194"/>
      <c r="C7" s="209">
        <v>60865.15</v>
      </c>
      <c r="D7" s="215">
        <f>CLIENTS!F75</f>
        <v>44596.160000000003</v>
      </c>
      <c r="E7" s="195">
        <f t="shared" si="0"/>
        <v>-0.26729565276681316</v>
      </c>
      <c r="F7" s="191"/>
      <c r="G7" s="209">
        <f>[1]MARS!L52</f>
        <v>8021.3000000000029</v>
      </c>
      <c r="H7" s="209">
        <f t="shared" ref="H7:H14" si="2">D7-(M7+N7+O7+P7)</f>
        <v>-13275.039999999986</v>
      </c>
      <c r="I7" s="195">
        <f t="shared" si="1"/>
        <v>-2.6549736327029261</v>
      </c>
      <c r="K7" s="196" t="s">
        <v>12</v>
      </c>
      <c r="L7" s="194"/>
      <c r="M7" s="209">
        <f>FOURNISSEURS!F68</f>
        <v>45636.099999999991</v>
      </c>
      <c r="N7" s="215">
        <v>1232.0999999999999</v>
      </c>
      <c r="O7" s="209">
        <f>TRANSPORTEURS!E50</f>
        <v>11003</v>
      </c>
      <c r="P7" s="208">
        <v>0</v>
      </c>
    </row>
    <row r="8" spans="1:16">
      <c r="A8" s="196" t="s">
        <v>13</v>
      </c>
      <c r="B8" s="194"/>
      <c r="C8" s="209">
        <v>132803.07999999999</v>
      </c>
      <c r="D8" s="215">
        <f>CLIENTS!F99</f>
        <v>97690.880000000019</v>
      </c>
      <c r="E8" s="195">
        <f t="shared" si="0"/>
        <v>-0.26439296438004278</v>
      </c>
      <c r="F8" s="191"/>
      <c r="G8" s="209">
        <f>[1]AVRIL!L70</f>
        <v>17844.566999999999</v>
      </c>
      <c r="H8" s="209">
        <f t="shared" si="2"/>
        <v>31342.170000000027</v>
      </c>
      <c r="I8" s="195">
        <f t="shared" si="1"/>
        <v>0.75639846010273204</v>
      </c>
      <c r="K8" s="196" t="s">
        <v>13</v>
      </c>
      <c r="L8" s="194"/>
      <c r="M8" s="209">
        <f>FOURNISSEURS!F101</f>
        <v>53380.71</v>
      </c>
      <c r="N8" s="215">
        <f>TRANSPORTEURS!O49</f>
        <v>0</v>
      </c>
      <c r="O8" s="209">
        <f>TRANSPORTEURS!E65</f>
        <v>12968</v>
      </c>
      <c r="P8" s="208">
        <v>0</v>
      </c>
    </row>
    <row r="9" spans="1:16">
      <c r="A9" s="196" t="s">
        <v>14</v>
      </c>
      <c r="B9" s="194"/>
      <c r="C9" s="209">
        <v>48894</v>
      </c>
      <c r="D9" s="215">
        <f>CLIENTS!F122</f>
        <v>32134.450000000004</v>
      </c>
      <c r="E9" s="195">
        <f t="shared" si="0"/>
        <v>-0.34277314189880143</v>
      </c>
      <c r="F9" s="191"/>
      <c r="G9" s="209">
        <f>[1]MAI!L32</f>
        <v>11074.855</v>
      </c>
      <c r="H9" s="209">
        <f t="shared" si="2"/>
        <v>26511.650000000005</v>
      </c>
      <c r="I9" s="195">
        <f t="shared" si="1"/>
        <v>1.3938597841687324</v>
      </c>
      <c r="K9" s="196" t="s">
        <v>14</v>
      </c>
      <c r="L9" s="194"/>
      <c r="M9" s="209">
        <f>FOURNISSEURS!F115</f>
        <v>4544.8</v>
      </c>
      <c r="N9" s="215">
        <f>TRANSPORTEURS!O55</f>
        <v>0</v>
      </c>
      <c r="O9" s="209">
        <f>TRANSPORTEURS!E71</f>
        <v>1078</v>
      </c>
      <c r="P9" s="208">
        <v>0</v>
      </c>
    </row>
    <row r="10" spans="1:16">
      <c r="A10" s="196" t="s">
        <v>15</v>
      </c>
      <c r="B10" s="194"/>
      <c r="C10" s="209">
        <v>114652.67</v>
      </c>
      <c r="D10" s="215">
        <f>CLIENTS!F141</f>
        <v>0</v>
      </c>
      <c r="E10" s="195">
        <f t="shared" si="0"/>
        <v>-1</v>
      </c>
      <c r="F10" s="191"/>
      <c r="G10" s="209">
        <f>[1]JUIN!L84</f>
        <v>18808.762999999999</v>
      </c>
      <c r="H10" s="209">
        <f t="shared" si="2"/>
        <v>0</v>
      </c>
      <c r="I10" s="195">
        <f t="shared" si="1"/>
        <v>-1</v>
      </c>
      <c r="K10" s="196" t="s">
        <v>15</v>
      </c>
      <c r="L10" s="194"/>
      <c r="M10" s="209">
        <f>FOURNISSEURS!F130</f>
        <v>0</v>
      </c>
      <c r="N10" s="215">
        <f>TRANSPORTEURS!O68</f>
        <v>0</v>
      </c>
      <c r="O10" s="209">
        <f>TRANSPORTEURS!E84</f>
        <v>0</v>
      </c>
      <c r="P10" s="208">
        <v>0</v>
      </c>
    </row>
    <row r="11" spans="1:16">
      <c r="A11" s="196" t="s">
        <v>16</v>
      </c>
      <c r="B11" s="194"/>
      <c r="C11" s="209">
        <v>71363.67</v>
      </c>
      <c r="D11" s="215">
        <f>CLIENTS!F174</f>
        <v>0</v>
      </c>
      <c r="E11" s="195">
        <f t="shared" si="0"/>
        <v>-1</v>
      </c>
      <c r="F11" s="191"/>
      <c r="G11" s="209">
        <f>[1]JUILLET!L61</f>
        <v>12535.722999999996</v>
      </c>
      <c r="H11" s="209">
        <f t="shared" si="2"/>
        <v>0</v>
      </c>
      <c r="I11" s="195">
        <f t="shared" si="1"/>
        <v>-1</v>
      </c>
      <c r="K11" s="196" t="s">
        <v>16</v>
      </c>
      <c r="L11" s="194"/>
      <c r="M11" s="209">
        <f>FOURNISSEURS!F130</f>
        <v>0</v>
      </c>
      <c r="N11" s="215">
        <v>0</v>
      </c>
      <c r="O11" s="209">
        <f>TRANSPORTEURS!E95</f>
        <v>0</v>
      </c>
      <c r="P11" s="208">
        <v>0</v>
      </c>
    </row>
    <row r="12" spans="1:16">
      <c r="A12" s="196" t="s">
        <v>58</v>
      </c>
      <c r="B12" s="194"/>
      <c r="C12" s="209">
        <v>57732.67</v>
      </c>
      <c r="D12" s="215">
        <f>CLIENTS!F191</f>
        <v>0</v>
      </c>
      <c r="E12" s="195">
        <f t="shared" si="0"/>
        <v>-1</v>
      </c>
      <c r="F12" s="191"/>
      <c r="G12" s="209">
        <f>[1]AOÛT!L48</f>
        <v>9064.255000000001</v>
      </c>
      <c r="H12" s="209">
        <f t="shared" si="2"/>
        <v>0</v>
      </c>
      <c r="I12" s="195">
        <f t="shared" si="1"/>
        <v>-1</v>
      </c>
      <c r="K12" s="196" t="s">
        <v>58</v>
      </c>
      <c r="L12" s="194"/>
      <c r="M12" s="209">
        <f>FOURNISSEURS!F169</f>
        <v>0</v>
      </c>
      <c r="N12" s="215">
        <v>0</v>
      </c>
      <c r="O12" s="209">
        <f>TRANSPORTEURS!E111</f>
        <v>0</v>
      </c>
      <c r="P12" s="208">
        <v>0</v>
      </c>
    </row>
    <row r="13" spans="1:16">
      <c r="A13" s="196" t="s">
        <v>18</v>
      </c>
      <c r="B13" s="194"/>
      <c r="C13" s="209">
        <v>97628.78</v>
      </c>
      <c r="D13" s="215">
        <f>CLIENTS!F220</f>
        <v>0</v>
      </c>
      <c r="E13" s="195">
        <f t="shared" si="0"/>
        <v>-1</v>
      </c>
      <c r="F13" s="191"/>
      <c r="G13" s="209">
        <f>'[1]SEPTEMBRE '!L62</f>
        <v>18934.719999999998</v>
      </c>
      <c r="H13" s="209">
        <f t="shared" si="2"/>
        <v>0</v>
      </c>
      <c r="I13" s="195">
        <f t="shared" si="1"/>
        <v>-1</v>
      </c>
      <c r="K13" s="196" t="s">
        <v>18</v>
      </c>
      <c r="L13" s="194"/>
      <c r="M13" s="209">
        <f>FOURNISSEURS!F194</f>
        <v>0</v>
      </c>
      <c r="N13" s="215">
        <v>0</v>
      </c>
      <c r="O13" s="209">
        <f>TRANSPORTEURS!E129</f>
        <v>0</v>
      </c>
      <c r="P13" s="208">
        <v>0</v>
      </c>
    </row>
    <row r="14" spans="1:16">
      <c r="A14" s="196" t="s">
        <v>19</v>
      </c>
      <c r="B14" s="194"/>
      <c r="C14" s="209">
        <v>95476.76</v>
      </c>
      <c r="D14" s="215">
        <f>CLIENTS!F242</f>
        <v>0</v>
      </c>
      <c r="E14" s="195">
        <f t="shared" si="0"/>
        <v>-1</v>
      </c>
      <c r="F14" s="191"/>
      <c r="G14" s="209">
        <f>[1]OCTOBRE!L71</f>
        <v>18004.514999999999</v>
      </c>
      <c r="H14" s="209">
        <f t="shared" si="2"/>
        <v>0</v>
      </c>
      <c r="I14" s="195">
        <f t="shared" si="1"/>
        <v>-1</v>
      </c>
      <c r="K14" s="196" t="s">
        <v>19</v>
      </c>
      <c r="L14" s="194"/>
      <c r="M14" s="209">
        <f>FOURNISSEURS!F220</f>
        <v>0</v>
      </c>
      <c r="N14" s="215">
        <v>0</v>
      </c>
      <c r="O14" s="209">
        <f>TRANSPORTEURS!E155</f>
        <v>0</v>
      </c>
      <c r="P14" s="208">
        <v>0</v>
      </c>
    </row>
    <row r="15" spans="1:16">
      <c r="A15" s="196" t="s">
        <v>20</v>
      </c>
      <c r="B15" s="194"/>
      <c r="C15" s="209">
        <v>102090.3</v>
      </c>
      <c r="D15" s="215">
        <f>[2]Avril!M74</f>
        <v>0</v>
      </c>
      <c r="E15" s="195">
        <f t="shared" si="0"/>
        <v>-1</v>
      </c>
      <c r="F15" s="191"/>
      <c r="G15" s="209">
        <f>[1]NOVEMBRE!L48</f>
        <v>11760.318999999998</v>
      </c>
      <c r="H15" s="209">
        <f>[2]Avril!L74</f>
        <v>0</v>
      </c>
      <c r="I15" s="195">
        <f t="shared" si="1"/>
        <v>-1</v>
      </c>
      <c r="K15" s="196" t="s">
        <v>20</v>
      </c>
      <c r="L15" s="194"/>
      <c r="M15" s="209">
        <v>0</v>
      </c>
      <c r="N15" s="215">
        <v>0</v>
      </c>
      <c r="O15" s="209"/>
      <c r="P15" s="208">
        <v>0</v>
      </c>
    </row>
    <row r="16" spans="1:16">
      <c r="A16" s="196" t="s">
        <v>59</v>
      </c>
      <c r="B16" s="194"/>
      <c r="C16" s="209">
        <v>30387.64</v>
      </c>
      <c r="D16" s="215">
        <f>[2]Avril!M75</f>
        <v>0</v>
      </c>
      <c r="E16" s="195" cm="1">
        <f t="array" ref="E16:F26">E5:F15/12</f>
        <v>-1.9468505334358257E-2</v>
      </c>
      <c r="F16" s="191">
        <v>0</v>
      </c>
      <c r="G16" s="209">
        <f>[1]DÉCEMBRE!$L$34</f>
        <v>5565.0399999999991</v>
      </c>
      <c r="H16" s="209">
        <f>[2]Avril!L75</f>
        <v>0</v>
      </c>
      <c r="I16" s="195">
        <f t="shared" si="1"/>
        <v>-1</v>
      </c>
      <c r="K16" s="196" t="s">
        <v>59</v>
      </c>
      <c r="L16" s="194"/>
      <c r="M16" s="209">
        <v>0</v>
      </c>
      <c r="N16" s="215">
        <v>0</v>
      </c>
      <c r="O16" s="212"/>
      <c r="P16" s="208">
        <v>0</v>
      </c>
    </row>
    <row r="17" spans="1:16" s="203" customFormat="1" ht="19">
      <c r="A17" s="197" t="s">
        <v>10</v>
      </c>
      <c r="B17" s="198"/>
      <c r="C17" s="199">
        <f>SUM(C5:C16)</f>
        <v>1053747.4700000002</v>
      </c>
      <c r="D17" s="199">
        <f>SUM(D5:D16)</f>
        <v>382039.84</v>
      </c>
      <c r="E17" s="200">
        <v>-5.4274844896856286E-3</v>
      </c>
      <c r="F17" s="202">
        <v>0</v>
      </c>
      <c r="G17" s="199">
        <f>SUM(G5:G16)</f>
        <v>161659.31400000001</v>
      </c>
      <c r="H17" s="199">
        <f>SUM(H5:H16)</f>
        <v>94116.540000000023</v>
      </c>
      <c r="I17" s="200" cm="1">
        <f t="array" ref="I17:I28">I5:I16/12</f>
        <v>1.5617489061209818E-3</v>
      </c>
      <c r="K17" s="197" t="s">
        <v>10</v>
      </c>
      <c r="L17" s="198"/>
      <c r="M17" s="199">
        <f>SUM(M5:M16)</f>
        <v>236589.92999999996</v>
      </c>
      <c r="N17" s="199">
        <f>SUM(N5:N16)</f>
        <v>7497.15</v>
      </c>
      <c r="O17" s="213">
        <f>SUM(O5:O16)</f>
        <v>43396.22</v>
      </c>
      <c r="P17" s="207"/>
    </row>
    <row r="18" spans="1:16">
      <c r="E18" s="201">
        <v>-2.2274637730567762E-2</v>
      </c>
      <c r="F18" s="201">
        <v>0</v>
      </c>
      <c r="I18" s="201">
        <v>9.2325796687039344E-2</v>
      </c>
    </row>
    <row r="19" spans="1:16">
      <c r="E19" s="201">
        <v>-2.2032747031670231E-2</v>
      </c>
      <c r="F19" s="201">
        <v>0</v>
      </c>
      <c r="I19" s="201">
        <v>-0.22124780272524383</v>
      </c>
    </row>
    <row r="20" spans="1:16">
      <c r="E20" s="201">
        <v>-2.8564428491566787E-2</v>
      </c>
      <c r="F20" s="201">
        <v>0</v>
      </c>
      <c r="I20" s="201">
        <v>6.3033205008561008E-2</v>
      </c>
    </row>
    <row r="21" spans="1:16">
      <c r="E21" s="201">
        <v>-8.3333333333333329E-2</v>
      </c>
      <c r="F21" s="201">
        <v>0</v>
      </c>
      <c r="I21" s="201">
        <v>0.11615498201406103</v>
      </c>
    </row>
    <row r="22" spans="1:16">
      <c r="E22" s="201">
        <v>-8.3333333333333329E-2</v>
      </c>
      <c r="F22" s="201">
        <v>0</v>
      </c>
      <c r="I22" s="201">
        <v>-8.3333333333333329E-2</v>
      </c>
    </row>
    <row r="23" spans="1:16">
      <c r="E23" s="201">
        <v>-8.3333333333333329E-2</v>
      </c>
      <c r="F23" s="201">
        <v>0</v>
      </c>
      <c r="I23" s="201">
        <v>-8.3333333333333329E-2</v>
      </c>
    </row>
    <row r="24" spans="1:16">
      <c r="E24" s="201">
        <v>-8.3333333333333329E-2</v>
      </c>
      <c r="F24" s="201">
        <v>0</v>
      </c>
      <c r="I24" s="201">
        <v>-8.3333333333333329E-2</v>
      </c>
    </row>
    <row r="25" spans="1:16">
      <c r="E25" s="201">
        <v>-8.3333333333333329E-2</v>
      </c>
      <c r="F25" s="201">
        <v>0</v>
      </c>
      <c r="I25" s="201">
        <v>-8.3333333333333329E-2</v>
      </c>
    </row>
    <row r="26" spans="1:16">
      <c r="E26" s="201">
        <v>-8.3333333333333329E-2</v>
      </c>
      <c r="F26" s="201">
        <v>0</v>
      </c>
      <c r="I26" s="201">
        <v>-8.3333333333333329E-2</v>
      </c>
    </row>
    <row r="27" spans="1:16">
      <c r="I27" s="201">
        <v>-8.3333333333333329E-2</v>
      </c>
    </row>
    <row r="28" spans="1:16">
      <c r="I28" s="201">
        <v>-8.3333333333333329E-2</v>
      </c>
    </row>
  </sheetData>
  <mergeCells count="2">
    <mergeCell ref="A1:I2"/>
    <mergeCell ref="K1:P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CLIENTS</vt:lpstr>
      <vt:lpstr>FOURNISSEURS</vt:lpstr>
      <vt:lpstr>TRANSPORTEURS</vt:lpstr>
      <vt:lpstr>Frais GÉ</vt:lpstr>
      <vt:lpstr>SYNTHÈSE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pierre Cabrol</dc:creator>
  <cp:lastModifiedBy>Séverine LEFFRAY</cp:lastModifiedBy>
  <cp:lastPrinted>2025-11-26T08:53:56Z</cp:lastPrinted>
  <dcterms:created xsi:type="dcterms:W3CDTF">2024-12-24T10:13:46Z</dcterms:created>
  <dcterms:modified xsi:type="dcterms:W3CDTF">2026-06-03T15:42:25Z</dcterms:modified>
</cp:coreProperties>
</file>